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EstaPasta_de_trabalho" defaultThemeVersion="124226"/>
  <bookViews>
    <workbookView xWindow="0" yWindow="0" windowWidth="19416" windowHeight="7320" tabRatio="899"/>
  </bookViews>
  <sheets>
    <sheet name="TIPO 1 - 127V_BLOCOS" sheetId="185" r:id="rId1"/>
    <sheet name="CRONOGRAMA" sheetId="155" r:id="rId2"/>
  </sheets>
  <definedNames>
    <definedName name="_Fill" localSheetId="0" hidden="1">#REF!</definedName>
    <definedName name="_Fill" hidden="1">#REF!</definedName>
    <definedName name="_xlnm._FilterDatabase" localSheetId="0" hidden="1">'TIPO 1 - 127V_BLOCOS'!$B$12:$J$629</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CRE" localSheetId="0" hidden="1">#REF!</definedName>
    <definedName name="ACRE" hidden="1">#REF!</definedName>
    <definedName name="ademir" hidden="1">{#N/A,#N/A,FALSE,"Cronograma";#N/A,#N/A,FALSE,"Cronogr. 2"}</definedName>
    <definedName name="_xlnm.Print_Area" localSheetId="1">CRONOGRAMA!$B$1:$O$61</definedName>
    <definedName name="_xlnm.Print_Area" localSheetId="0">'TIPO 1 - 127V_BLOCOS'!$B$1:$J$632</definedName>
    <definedName name="bosta" hidden="1">{#N/A,#N/A,FALSE,"Cronograma";#N/A,#N/A,FALSE,"Cronogr. 2"}</definedName>
    <definedName name="CA´L" hidden="1">{#N/A,#N/A,FALSE,"Cronograma";#N/A,#N/A,FALSE,"Cronogr. 2"}</definedName>
    <definedName name="concorrentes" hidden="1">{#N/A,#N/A,FALSE,"Cronograma";#N/A,#N/A,FALSE,"Cronogr. 2"}</definedName>
    <definedName name="Popular" hidden="1">{#N/A,#N/A,FALSE,"Cronograma";#N/A,#N/A,FALSE,"Cronogr. 2"}</definedName>
    <definedName name="rio" hidden="1">{#N/A,#N/A,FALSE,"Cronograma";#N/A,#N/A,FALSE,"Cronogr. 2"}</definedName>
    <definedName name="SINAPI_AC" localSheetId="0" hidden="1">#REF!</definedName>
    <definedName name="SINAPI_AC" hidden="1">#REF!</definedName>
    <definedName name="ss" hidden="1">{#N/A,#N/A,FALSE,"Cronograma";#N/A,#N/A,FALSE,"Cronogr. 2"}</definedName>
    <definedName name="_xlnm.Print_Titles" localSheetId="0">'TIPO 1 - 127V_BLOCOS'!$1:$12</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44525"/>
</workbook>
</file>

<file path=xl/calcChain.xml><?xml version="1.0" encoding="utf-8"?>
<calcChain xmlns="http://schemas.openxmlformats.org/spreadsheetml/2006/main">
  <c r="I625" i="185" l="1"/>
  <c r="J625" i="185" s="1"/>
  <c r="I622" i="185" l="1"/>
  <c r="J622" i="185" s="1"/>
  <c r="I621" i="185"/>
  <c r="J621" i="185" s="1"/>
  <c r="I27" i="185"/>
  <c r="J27" i="185" s="1"/>
  <c r="I26" i="185"/>
  <c r="J26" i="185"/>
  <c r="J620" i="185"/>
  <c r="I620" i="185"/>
  <c r="I624" i="185" l="1"/>
  <c r="I600" i="185"/>
  <c r="I601" i="185"/>
  <c r="I602" i="185"/>
  <c r="I603" i="185"/>
  <c r="I604" i="185"/>
  <c r="I605" i="185"/>
  <c r="I606" i="185"/>
  <c r="I607" i="185"/>
  <c r="I608" i="185"/>
  <c r="I610" i="185"/>
  <c r="I611" i="185"/>
  <c r="I612" i="185"/>
  <c r="I613" i="185"/>
  <c r="I614" i="185"/>
  <c r="I615" i="185"/>
  <c r="I616" i="185"/>
  <c r="I595" i="185"/>
  <c r="I594" i="185"/>
  <c r="I586" i="185"/>
  <c r="I584" i="185"/>
  <c r="I582" i="185"/>
  <c r="I575" i="185"/>
  <c r="I576" i="185"/>
  <c r="I577" i="185"/>
  <c r="I568" i="185"/>
  <c r="I569" i="185"/>
  <c r="I570" i="185"/>
  <c r="I571" i="185"/>
  <c r="I561" i="185"/>
  <c r="I562" i="185"/>
  <c r="I559" i="185"/>
  <c r="I558" i="185"/>
  <c r="I544" i="185"/>
  <c r="I545" i="185"/>
  <c r="I546" i="185"/>
  <c r="I547" i="185"/>
  <c r="I548" i="185"/>
  <c r="I549" i="185"/>
  <c r="I550" i="185"/>
  <c r="I551" i="185"/>
  <c r="I553" i="185"/>
  <c r="I554" i="185"/>
  <c r="I555" i="185"/>
  <c r="I556" i="185"/>
  <c r="I525" i="185"/>
  <c r="I526" i="185"/>
  <c r="I527" i="185"/>
  <c r="I528" i="185"/>
  <c r="I529" i="185"/>
  <c r="I530" i="185"/>
  <c r="I531" i="185"/>
  <c r="I512" i="185"/>
  <c r="I510" i="185"/>
  <c r="I509" i="185"/>
  <c r="I508" i="185"/>
  <c r="I507" i="185"/>
  <c r="I498" i="185"/>
  <c r="I497" i="185"/>
  <c r="I495" i="185"/>
  <c r="I480" i="185"/>
  <c r="I481" i="185"/>
  <c r="I482" i="185"/>
  <c r="I483" i="185"/>
  <c r="I484" i="185"/>
  <c r="I485" i="185"/>
  <c r="I486" i="185"/>
  <c r="I487" i="185"/>
  <c r="I488" i="185"/>
  <c r="I469" i="185"/>
  <c r="I463" i="185"/>
  <c r="I464" i="185"/>
  <c r="I465" i="185"/>
  <c r="I466" i="185"/>
  <c r="I458" i="185"/>
  <c r="I457" i="185"/>
  <c r="I456" i="185"/>
  <c r="I455" i="185"/>
  <c r="I454" i="185"/>
  <c r="I449" i="185"/>
  <c r="I442" i="185"/>
  <c r="I443" i="185"/>
  <c r="I431" i="185"/>
  <c r="I432" i="185"/>
  <c r="I433" i="185"/>
  <c r="I434" i="185"/>
  <c r="I435" i="185"/>
  <c r="I436" i="185"/>
  <c r="I437" i="185"/>
  <c r="I438" i="185"/>
  <c r="I424" i="185"/>
  <c r="I421" i="185"/>
  <c r="I420" i="185"/>
  <c r="I409" i="185"/>
  <c r="I411" i="185"/>
  <c r="I412" i="185"/>
  <c r="I413" i="185"/>
  <c r="I414" i="185"/>
  <c r="I404" i="185"/>
  <c r="I405" i="185"/>
  <c r="I402" i="185"/>
  <c r="I389" i="185"/>
  <c r="I390" i="185"/>
  <c r="I391" i="185"/>
  <c r="I392" i="185"/>
  <c r="I393" i="185"/>
  <c r="I386" i="185"/>
  <c r="I383" i="185"/>
  <c r="I381" i="185"/>
  <c r="I379" i="185"/>
  <c r="I376" i="185"/>
  <c r="I377" i="185"/>
  <c r="I373" i="185"/>
  <c r="I370" i="185"/>
  <c r="I367" i="185"/>
  <c r="I358" i="185"/>
  <c r="J358" i="185" s="1"/>
  <c r="I348" i="185"/>
  <c r="I349" i="185"/>
  <c r="I327" i="185"/>
  <c r="I326" i="185"/>
  <c r="I324" i="185"/>
  <c r="I322" i="185"/>
  <c r="I321" i="185"/>
  <c r="I317" i="185"/>
  <c r="I318" i="185"/>
  <c r="I290" i="185"/>
  <c r="I291" i="185"/>
  <c r="I295" i="185"/>
  <c r="I296" i="185"/>
  <c r="I293" i="185"/>
  <c r="I282" i="185"/>
  <c r="I281" i="185"/>
  <c r="I279" i="185"/>
  <c r="I623" i="185" l="1"/>
  <c r="I593" i="185"/>
  <c r="I592" i="185"/>
  <c r="I591" i="185"/>
  <c r="I590" i="185"/>
  <c r="I589" i="185"/>
  <c r="I588" i="185"/>
  <c r="I587" i="185"/>
  <c r="I585" i="185"/>
  <c r="I583" i="185"/>
  <c r="I581" i="185"/>
  <c r="I567" i="185"/>
  <c r="I566" i="185"/>
  <c r="I565" i="185"/>
  <c r="I563" i="185"/>
  <c r="I557" i="185"/>
  <c r="I543" i="185"/>
  <c r="I538" i="185"/>
  <c r="I537" i="185"/>
  <c r="I536" i="185"/>
  <c r="I535" i="185"/>
  <c r="I524" i="185"/>
  <c r="I523" i="185"/>
  <c r="I522" i="185"/>
  <c r="I521" i="185"/>
  <c r="I520" i="185"/>
  <c r="I519" i="185"/>
  <c r="I518" i="185"/>
  <c r="I517" i="185"/>
  <c r="I516" i="185"/>
  <c r="I515" i="185"/>
  <c r="I514" i="185"/>
  <c r="I506" i="185"/>
  <c r="I505" i="185"/>
  <c r="I504" i="185"/>
  <c r="I503" i="185"/>
  <c r="I502" i="185"/>
  <c r="I500" i="185"/>
  <c r="I499" i="185"/>
  <c r="I496" i="185"/>
  <c r="I494" i="185"/>
  <c r="I493" i="185"/>
  <c r="I492" i="185"/>
  <c r="I491" i="185"/>
  <c r="I490" i="185"/>
  <c r="I479" i="185"/>
  <c r="I478" i="185"/>
  <c r="I477" i="185"/>
  <c r="I476" i="185"/>
  <c r="I475" i="185"/>
  <c r="I474" i="185"/>
  <c r="I473" i="185"/>
  <c r="I472" i="185"/>
  <c r="I471" i="185"/>
  <c r="I470" i="185"/>
  <c r="I468" i="185"/>
  <c r="I453" i="185"/>
  <c r="I452" i="185"/>
  <c r="I451" i="185"/>
  <c r="I450" i="185"/>
  <c r="I448" i="185"/>
  <c r="I447" i="185"/>
  <c r="I446" i="185"/>
  <c r="I445" i="185" l="1"/>
  <c r="I444" i="185"/>
  <c r="I430" i="185"/>
  <c r="I429" i="185"/>
  <c r="I425" i="185"/>
  <c r="I423" i="185"/>
  <c r="I422" i="185"/>
  <c r="I419" i="185"/>
  <c r="I418" i="185"/>
  <c r="I417" i="185"/>
  <c r="I416" i="185"/>
  <c r="I415" i="185"/>
  <c r="I410" i="185"/>
  <c r="I408" i="185"/>
  <c r="I407" i="185"/>
  <c r="I406" i="185"/>
  <c r="I403" i="185"/>
  <c r="I401" i="185"/>
  <c r="I400" i="185"/>
  <c r="I399" i="185"/>
  <c r="I398" i="185"/>
  <c r="I397" i="185"/>
  <c r="I388" i="185"/>
  <c r="I387" i="185"/>
  <c r="I385" i="185"/>
  <c r="I384" i="185"/>
  <c r="I382" i="185"/>
  <c r="I380" i="185"/>
  <c r="I378" i="185"/>
  <c r="I375" i="185"/>
  <c r="I374" i="185"/>
  <c r="I372" i="185"/>
  <c r="I371" i="185"/>
  <c r="I369" i="185"/>
  <c r="I368" i="185"/>
  <c r="I366" i="185"/>
  <c r="I365" i="185"/>
  <c r="I364" i="185"/>
  <c r="I363" i="185"/>
  <c r="I362" i="185"/>
  <c r="I361" i="185"/>
  <c r="I360" i="185"/>
  <c r="I359" i="185"/>
  <c r="I357" i="185"/>
  <c r="I356" i="185"/>
  <c r="I355" i="185"/>
  <c r="I354" i="185"/>
  <c r="I353" i="185"/>
  <c r="I346" i="185"/>
  <c r="I345" i="185"/>
  <c r="I344" i="185"/>
  <c r="I343" i="185"/>
  <c r="I342" i="185"/>
  <c r="I337" i="185"/>
  <c r="I336" i="185"/>
  <c r="I335" i="185"/>
  <c r="I334" i="185"/>
  <c r="I333" i="185"/>
  <c r="I332" i="185"/>
  <c r="I331" i="185"/>
  <c r="I330" i="185"/>
  <c r="I328" i="185"/>
  <c r="I325" i="185"/>
  <c r="I323" i="185"/>
  <c r="I320" i="185"/>
  <c r="I319" i="185"/>
  <c r="I316" i="185"/>
  <c r="I315" i="185"/>
  <c r="I314" i="185"/>
  <c r="I313" i="185"/>
  <c r="I312" i="185"/>
  <c r="I311" i="185"/>
  <c r="I310" i="185"/>
  <c r="I308" i="185"/>
  <c r="I302" i="185"/>
  <c r="I309" i="185"/>
  <c r="I307" i="185"/>
  <c r="I306" i="185"/>
  <c r="I305" i="185"/>
  <c r="I304" i="185"/>
  <c r="I303" i="185"/>
  <c r="I301" i="185"/>
  <c r="I300" i="185"/>
  <c r="I299" i="185"/>
  <c r="I298" i="185"/>
  <c r="I297" i="185"/>
  <c r="I294" i="185"/>
  <c r="I292" i="185"/>
  <c r="I289" i="185"/>
  <c r="I288" i="185"/>
  <c r="I287" i="185"/>
  <c r="I286" i="185"/>
  <c r="I285" i="185"/>
  <c r="I284" i="185"/>
  <c r="I283" i="185"/>
  <c r="I280" i="185"/>
  <c r="I278" i="185"/>
  <c r="I277" i="185"/>
  <c r="I273" i="185"/>
  <c r="I274" i="185"/>
  <c r="I275" i="185"/>
  <c r="J275" i="185" s="1"/>
  <c r="I276" i="185"/>
  <c r="I269" i="185"/>
  <c r="I272" i="185"/>
  <c r="I271" i="185"/>
  <c r="I270" i="185"/>
  <c r="I264" i="185" l="1"/>
  <c r="J264" i="185" s="1"/>
  <c r="I263" i="185"/>
  <c r="J263" i="185" s="1"/>
  <c r="I261" i="185"/>
  <c r="J261" i="185" s="1"/>
  <c r="I260" i="185"/>
  <c r="J260" i="185" s="1"/>
  <c r="I259" i="185"/>
  <c r="I257" i="185"/>
  <c r="J257" i="185" s="1"/>
  <c r="I256" i="185"/>
  <c r="J256" i="185" s="1"/>
  <c r="I255" i="185"/>
  <c r="J255" i="185" s="1"/>
  <c r="I254" i="185"/>
  <c r="J254" i="185" s="1"/>
  <c r="J250" i="185"/>
  <c r="J251" i="185"/>
  <c r="J252" i="185"/>
  <c r="J258" i="185"/>
  <c r="J259" i="185"/>
  <c r="J262" i="185"/>
  <c r="J266" i="185"/>
  <c r="J267" i="185"/>
  <c r="J268" i="185"/>
  <c r="J269" i="185"/>
  <c r="J270" i="185"/>
  <c r="J271" i="185"/>
  <c r="J272" i="185"/>
  <c r="J273" i="185"/>
  <c r="J274" i="185"/>
  <c r="J276" i="185"/>
  <c r="J277" i="185"/>
  <c r="J278" i="185"/>
  <c r="J279" i="185"/>
  <c r="J280" i="185"/>
  <c r="J281" i="185"/>
  <c r="J282" i="185"/>
  <c r="J283" i="185"/>
  <c r="J284" i="185"/>
  <c r="J285" i="185"/>
  <c r="J286" i="185"/>
  <c r="J287" i="185"/>
  <c r="J288" i="185"/>
  <c r="J289" i="185"/>
  <c r="J290" i="185"/>
  <c r="J291" i="185"/>
  <c r="J292" i="185"/>
  <c r="J293" i="185"/>
  <c r="J294" i="185"/>
  <c r="J295" i="185"/>
  <c r="J296" i="185"/>
  <c r="J297" i="185"/>
  <c r="J298" i="185"/>
  <c r="J299" i="185"/>
  <c r="J300" i="185"/>
  <c r="J301" i="185"/>
  <c r="J302" i="185"/>
  <c r="J303" i="185"/>
  <c r="J304" i="185"/>
  <c r="J305" i="185"/>
  <c r="J306" i="185"/>
  <c r="J307" i="185"/>
  <c r="J308" i="185"/>
  <c r="J309" i="185"/>
  <c r="J310" i="185"/>
  <c r="J311" i="185"/>
  <c r="J312" i="185"/>
  <c r="J313" i="185"/>
  <c r="J314" i="185"/>
  <c r="J315" i="185"/>
  <c r="J316" i="185"/>
  <c r="J317" i="185"/>
  <c r="J318" i="185"/>
  <c r="J319" i="185"/>
  <c r="J320" i="185"/>
  <c r="J321" i="185"/>
  <c r="J322" i="185"/>
  <c r="J323" i="185"/>
  <c r="J324" i="185"/>
  <c r="J325" i="185"/>
  <c r="J326" i="185"/>
  <c r="J327" i="185"/>
  <c r="J328" i="185"/>
  <c r="J330" i="185"/>
  <c r="J331" i="185"/>
  <c r="J332" i="185"/>
  <c r="J333" i="185"/>
  <c r="J334" i="185"/>
  <c r="J335" i="185"/>
  <c r="J336" i="185"/>
  <c r="J337" i="185"/>
  <c r="J342" i="185"/>
  <c r="J343" i="185"/>
  <c r="J344" i="185"/>
  <c r="J345" i="185"/>
  <c r="J346" i="185"/>
  <c r="J348" i="185"/>
  <c r="J349" i="185"/>
  <c r="J353" i="185"/>
  <c r="J354" i="185"/>
  <c r="J355" i="185"/>
  <c r="J356" i="185"/>
  <c r="J357" i="185"/>
  <c r="J359" i="185"/>
  <c r="J360" i="185"/>
  <c r="J361" i="185"/>
  <c r="J362" i="185"/>
  <c r="J363" i="185"/>
  <c r="J364" i="185"/>
  <c r="J365" i="185"/>
  <c r="J366" i="185"/>
  <c r="J367" i="185"/>
  <c r="J368" i="185"/>
  <c r="J369" i="185"/>
  <c r="J370" i="185"/>
  <c r="J371" i="185"/>
  <c r="J372" i="185"/>
  <c r="J373" i="185"/>
  <c r="J374" i="185"/>
  <c r="J375" i="185"/>
  <c r="J376" i="185"/>
  <c r="J377" i="185"/>
  <c r="J378" i="185"/>
  <c r="J379" i="185"/>
  <c r="J380" i="185"/>
  <c r="J381" i="185"/>
  <c r="J382" i="185"/>
  <c r="J383" i="185"/>
  <c r="J384" i="185"/>
  <c r="J385" i="185"/>
  <c r="J386" i="185"/>
  <c r="J387" i="185"/>
  <c r="J388" i="185"/>
  <c r="J389" i="185"/>
  <c r="J390" i="185"/>
  <c r="J391" i="185"/>
  <c r="J392" i="185"/>
  <c r="J393" i="185"/>
  <c r="J397" i="185"/>
  <c r="J398" i="185"/>
  <c r="J399" i="185"/>
  <c r="J400" i="185"/>
  <c r="J401" i="185"/>
  <c r="J402" i="185"/>
  <c r="J403" i="185"/>
  <c r="J404" i="185"/>
  <c r="J405" i="185"/>
  <c r="J406" i="185"/>
  <c r="J407" i="185"/>
  <c r="J408" i="185"/>
  <c r="J409" i="185"/>
  <c r="J410" i="185"/>
  <c r="J411" i="185"/>
  <c r="J412" i="185"/>
  <c r="J413" i="185"/>
  <c r="J414" i="185"/>
  <c r="J415" i="185"/>
  <c r="J416" i="185"/>
  <c r="J417" i="185"/>
  <c r="J418" i="185"/>
  <c r="J419" i="185"/>
  <c r="J420" i="185"/>
  <c r="J421" i="185"/>
  <c r="J422" i="185"/>
  <c r="J423" i="185"/>
  <c r="J424" i="185"/>
  <c r="J425" i="185"/>
  <c r="J429" i="185"/>
  <c r="J430" i="185"/>
  <c r="J431" i="185"/>
  <c r="J432" i="185"/>
  <c r="J433" i="185"/>
  <c r="J434" i="185"/>
  <c r="J435" i="185"/>
  <c r="J436" i="185"/>
  <c r="J437" i="185"/>
  <c r="J438" i="185"/>
  <c r="J442" i="185"/>
  <c r="J443" i="185"/>
  <c r="J444" i="185"/>
  <c r="J445" i="185"/>
  <c r="J446" i="185"/>
  <c r="J447" i="185"/>
  <c r="J448" i="185"/>
  <c r="J449" i="185"/>
  <c r="J450" i="185"/>
  <c r="J451" i="185"/>
  <c r="J452" i="185"/>
  <c r="J453" i="185"/>
  <c r="J454" i="185"/>
  <c r="J455" i="185"/>
  <c r="J456" i="185"/>
  <c r="J457" i="185"/>
  <c r="J458" i="185"/>
  <c r="J460" i="185"/>
  <c r="J461" i="185"/>
  <c r="J462" i="185"/>
  <c r="J463" i="185"/>
  <c r="J464" i="185"/>
  <c r="J465" i="185"/>
  <c r="J466" i="185"/>
  <c r="J468" i="185"/>
  <c r="J469" i="185"/>
  <c r="J470" i="185"/>
  <c r="J471" i="185"/>
  <c r="J472" i="185"/>
  <c r="J473" i="185"/>
  <c r="J474" i="185"/>
  <c r="J475" i="185"/>
  <c r="J476" i="185"/>
  <c r="J477" i="185"/>
  <c r="J478" i="185"/>
  <c r="J479" i="185"/>
  <c r="J480" i="185"/>
  <c r="J481" i="185"/>
  <c r="J482" i="185"/>
  <c r="J483" i="185"/>
  <c r="J484" i="185"/>
  <c r="J485" i="185"/>
  <c r="J486" i="185"/>
  <c r="J487" i="185"/>
  <c r="J488" i="185"/>
  <c r="J490" i="185"/>
  <c r="J491" i="185"/>
  <c r="J492" i="185"/>
  <c r="J493" i="185"/>
  <c r="J494" i="185"/>
  <c r="J495" i="185"/>
  <c r="J496" i="185"/>
  <c r="J497" i="185"/>
  <c r="J498" i="185"/>
  <c r="J499" i="185"/>
  <c r="J500" i="185"/>
  <c r="J502" i="185"/>
  <c r="J503" i="185"/>
  <c r="J504" i="185"/>
  <c r="J505" i="185"/>
  <c r="J506" i="185"/>
  <c r="J507" i="185"/>
  <c r="J508" i="185"/>
  <c r="J509" i="185"/>
  <c r="J510" i="185"/>
  <c r="J512" i="185"/>
  <c r="J514" i="185"/>
  <c r="J515" i="185"/>
  <c r="J516" i="185"/>
  <c r="J517" i="185"/>
  <c r="J518" i="185"/>
  <c r="J519" i="185"/>
  <c r="J520" i="185"/>
  <c r="J521" i="185"/>
  <c r="J522" i="185"/>
  <c r="J523" i="185"/>
  <c r="J524" i="185"/>
  <c r="J525" i="185"/>
  <c r="J526" i="185"/>
  <c r="J527" i="185"/>
  <c r="J528" i="185"/>
  <c r="J529" i="185"/>
  <c r="J530" i="185"/>
  <c r="J531" i="185"/>
  <c r="J535" i="185"/>
  <c r="J536" i="185"/>
  <c r="J537" i="185"/>
  <c r="J538" i="185"/>
  <c r="J543" i="185"/>
  <c r="J544" i="185"/>
  <c r="J545" i="185"/>
  <c r="J546" i="185"/>
  <c r="J547" i="185"/>
  <c r="J548" i="185"/>
  <c r="J549" i="185"/>
  <c r="J550" i="185"/>
  <c r="J551" i="185"/>
  <c r="J553" i="185"/>
  <c r="J554" i="185"/>
  <c r="J555" i="185"/>
  <c r="J557" i="185"/>
  <c r="J558" i="185"/>
  <c r="J559" i="185"/>
  <c r="J561" i="185"/>
  <c r="J562" i="185"/>
  <c r="J563" i="185"/>
  <c r="J565" i="185"/>
  <c r="J566" i="185"/>
  <c r="J567" i="185"/>
  <c r="J568" i="185"/>
  <c r="J569" i="185"/>
  <c r="J570" i="185"/>
  <c r="J571" i="185"/>
  <c r="J575" i="185"/>
  <c r="J576" i="185"/>
  <c r="J577" i="185"/>
  <c r="J581" i="185"/>
  <c r="J582" i="185"/>
  <c r="J583" i="185"/>
  <c r="J584" i="185"/>
  <c r="J585" i="185"/>
  <c r="J586" i="185"/>
  <c r="J587" i="185"/>
  <c r="J588" i="185"/>
  <c r="J589" i="185"/>
  <c r="J590" i="185"/>
  <c r="J591" i="185"/>
  <c r="J592" i="185"/>
  <c r="J593" i="185"/>
  <c r="J594" i="185"/>
  <c r="J595" i="185"/>
  <c r="J599" i="185"/>
  <c r="J600" i="185"/>
  <c r="J601" i="185"/>
  <c r="J602" i="185"/>
  <c r="J603" i="185"/>
  <c r="J604" i="185"/>
  <c r="J605" i="185"/>
  <c r="J606" i="185"/>
  <c r="J607" i="185"/>
  <c r="J608" i="185"/>
  <c r="J610" i="185"/>
  <c r="J611" i="185"/>
  <c r="J612" i="185"/>
  <c r="J613" i="185"/>
  <c r="J614" i="185"/>
  <c r="J615" i="185"/>
  <c r="J616" i="185"/>
  <c r="J623" i="185"/>
  <c r="J626" i="185" s="1"/>
  <c r="J624" i="185"/>
  <c r="I253" i="185"/>
  <c r="J253" i="185" s="1"/>
  <c r="J265" i="185" s="1"/>
  <c r="D32" i="155" s="1"/>
  <c r="I248" i="185"/>
  <c r="J248" i="185" s="1"/>
  <c r="I247" i="185"/>
  <c r="J247" i="185" s="1"/>
  <c r="I246" i="185"/>
  <c r="J246" i="185" s="1"/>
  <c r="I245" i="185"/>
  <c r="J245" i="185" s="1"/>
  <c r="I244" i="185"/>
  <c r="J244" i="185" s="1"/>
  <c r="I243" i="185"/>
  <c r="J243" i="185" s="1"/>
  <c r="I242" i="185"/>
  <c r="I240" i="185"/>
  <c r="J240" i="185" s="1"/>
  <c r="I239" i="185"/>
  <c r="J239" i="185" s="1"/>
  <c r="I238" i="185"/>
  <c r="J238" i="185" s="1"/>
  <c r="I237" i="185"/>
  <c r="J237" i="185" s="1"/>
  <c r="I234" i="185"/>
  <c r="J234" i="185" s="1"/>
  <c r="I233" i="185"/>
  <c r="J233" i="185" s="1"/>
  <c r="I232" i="185"/>
  <c r="J232" i="185" s="1"/>
  <c r="I231" i="185"/>
  <c r="J231" i="185" s="1"/>
  <c r="I230" i="185"/>
  <c r="J230" i="185" s="1"/>
  <c r="I229" i="185"/>
  <c r="J229" i="185" s="1"/>
  <c r="I228" i="185"/>
  <c r="J228" i="185" s="1"/>
  <c r="J224" i="185"/>
  <c r="J225" i="185"/>
  <c r="J226" i="185"/>
  <c r="J235" i="185"/>
  <c r="J236" i="185"/>
  <c r="J241" i="185"/>
  <c r="J242" i="185"/>
  <c r="I227" i="185"/>
  <c r="J227" i="185" s="1"/>
  <c r="I222" i="185"/>
  <c r="J222" i="185" s="1"/>
  <c r="I221" i="185"/>
  <c r="J221" i="185" s="1"/>
  <c r="I219" i="185"/>
  <c r="J219" i="185" s="1"/>
  <c r="I218" i="185"/>
  <c r="J218" i="185" s="1"/>
  <c r="J220" i="185"/>
  <c r="I217" i="185"/>
  <c r="J217" i="185" s="1"/>
  <c r="J214" i="185"/>
  <c r="J215" i="185"/>
  <c r="J216" i="185"/>
  <c r="I213" i="185"/>
  <c r="I212" i="185"/>
  <c r="I211" i="185"/>
  <c r="I210" i="185"/>
  <c r="I209" i="185"/>
  <c r="J249" i="185" l="1"/>
  <c r="D58" i="155"/>
  <c r="J617" i="185"/>
  <c r="D56" i="155" s="1"/>
  <c r="J596" i="185"/>
  <c r="D54" i="155" s="1"/>
  <c r="J572" i="185"/>
  <c r="D50" i="155" s="1"/>
  <c r="J539" i="185"/>
  <c r="D48" i="155" s="1"/>
  <c r="J532" i="185"/>
  <c r="D46" i="155" s="1"/>
  <c r="J459" i="185"/>
  <c r="D44" i="155" s="1"/>
  <c r="J338" i="185"/>
  <c r="D34" i="155" s="1"/>
  <c r="J350" i="185"/>
  <c r="D36" i="155" s="1"/>
  <c r="J439" i="185"/>
  <c r="D42" i="155" s="1"/>
  <c r="J578" i="185"/>
  <c r="D52" i="155" s="1"/>
  <c r="J426" i="185"/>
  <c r="D40" i="155" s="1"/>
  <c r="J394" i="185"/>
  <c r="D38" i="155" s="1"/>
  <c r="D30" i="155"/>
  <c r="I208" i="185"/>
  <c r="J208" i="185" s="1"/>
  <c r="J200" i="185"/>
  <c r="J201" i="185"/>
  <c r="J205" i="185"/>
  <c r="J206" i="185"/>
  <c r="J207" i="185"/>
  <c r="J209" i="185"/>
  <c r="J210" i="185"/>
  <c r="J211" i="185"/>
  <c r="J212" i="185"/>
  <c r="J213" i="185"/>
  <c r="I203" i="185"/>
  <c r="J203" i="185" s="1"/>
  <c r="I202" i="185"/>
  <c r="J202" i="185" s="1"/>
  <c r="I198" i="185"/>
  <c r="J198" i="185" s="1"/>
  <c r="I195" i="185"/>
  <c r="J195" i="185" s="1"/>
  <c r="I194" i="185"/>
  <c r="J194" i="185" s="1"/>
  <c r="I193" i="185"/>
  <c r="J193" i="185" s="1"/>
  <c r="I192" i="185"/>
  <c r="J192" i="185" s="1"/>
  <c r="J196" i="185"/>
  <c r="J197" i="185"/>
  <c r="I191" i="185"/>
  <c r="J191" i="185" s="1"/>
  <c r="I187" i="185"/>
  <c r="J187" i="185" s="1"/>
  <c r="I186" i="185"/>
  <c r="J186" i="185" s="1"/>
  <c r="I185" i="185"/>
  <c r="J185" i="185" s="1"/>
  <c r="I184" i="185"/>
  <c r="J184" i="185" s="1"/>
  <c r="I182" i="185"/>
  <c r="J182" i="185" s="1"/>
  <c r="I180" i="185"/>
  <c r="J180" i="185" s="1"/>
  <c r="I179" i="185"/>
  <c r="J179" i="185" s="1"/>
  <c r="I177" i="185"/>
  <c r="J177" i="185" s="1"/>
  <c r="J167" i="185"/>
  <c r="J171" i="185"/>
  <c r="I166" i="185"/>
  <c r="J166" i="185" s="1"/>
  <c r="I161" i="185"/>
  <c r="J161" i="185" s="1"/>
  <c r="I163" i="185"/>
  <c r="J163" i="185" s="1"/>
  <c r="I159" i="185"/>
  <c r="J159" i="185" s="1"/>
  <c r="I158" i="185"/>
  <c r="J158" i="185" s="1"/>
  <c r="I157" i="185"/>
  <c r="J157" i="185" s="1"/>
  <c r="I155" i="185"/>
  <c r="J155" i="185" s="1"/>
  <c r="I154" i="185"/>
  <c r="J154" i="185" s="1"/>
  <c r="I153" i="185"/>
  <c r="J153" i="185" s="1"/>
  <c r="I152" i="185"/>
  <c r="J152" i="185" s="1"/>
  <c r="I151" i="185"/>
  <c r="J151" i="185" s="1"/>
  <c r="I150" i="185"/>
  <c r="J150" i="185" s="1"/>
  <c r="I149" i="185"/>
  <c r="J149" i="185" s="1"/>
  <c r="I147" i="185"/>
  <c r="J147" i="185" s="1"/>
  <c r="I146" i="185"/>
  <c r="J146" i="185" s="1"/>
  <c r="J144" i="185"/>
  <c r="J148" i="185"/>
  <c r="J156" i="185"/>
  <c r="J160" i="185"/>
  <c r="J162" i="185"/>
  <c r="J164" i="185"/>
  <c r="J165" i="185"/>
  <c r="J168" i="185"/>
  <c r="J169" i="185"/>
  <c r="J170" i="185"/>
  <c r="J172" i="185"/>
  <c r="J173" i="185"/>
  <c r="J174" i="185"/>
  <c r="J175" i="185"/>
  <c r="J176" i="185"/>
  <c r="J178" i="185"/>
  <c r="J181" i="185"/>
  <c r="J183" i="185"/>
  <c r="I145" i="185"/>
  <c r="J145" i="185" s="1"/>
  <c r="I143" i="185"/>
  <c r="J143" i="185" s="1"/>
  <c r="I142" i="185"/>
  <c r="J142" i="185" s="1"/>
  <c r="I141" i="185"/>
  <c r="J141" i="185" s="1"/>
  <c r="I139" i="185"/>
  <c r="J139" i="185" s="1"/>
  <c r="I140" i="185"/>
  <c r="J140" i="185" s="1"/>
  <c r="I138" i="185"/>
  <c r="J138" i="185" s="1"/>
  <c r="I133" i="185"/>
  <c r="J133" i="185" s="1"/>
  <c r="I131" i="185"/>
  <c r="J131" i="185" s="1"/>
  <c r="I130" i="185"/>
  <c r="J130" i="185" s="1"/>
  <c r="I129" i="185"/>
  <c r="J129" i="185" s="1"/>
  <c r="I128" i="185"/>
  <c r="J128" i="185" s="1"/>
  <c r="I127" i="185"/>
  <c r="J127" i="185" s="1"/>
  <c r="I126" i="185"/>
  <c r="J126" i="185" s="1"/>
  <c r="I125" i="185"/>
  <c r="J125" i="185" s="1"/>
  <c r="J120" i="185"/>
  <c r="J121" i="185"/>
  <c r="J122" i="185"/>
  <c r="J124" i="185"/>
  <c r="J132" i="185"/>
  <c r="I123" i="185"/>
  <c r="J123" i="185" s="1"/>
  <c r="I118" i="185"/>
  <c r="I117" i="185"/>
  <c r="I116" i="185"/>
  <c r="I115" i="185"/>
  <c r="I114" i="185"/>
  <c r="I113" i="185"/>
  <c r="I111" i="185"/>
  <c r="J188" i="185" l="1"/>
  <c r="D22" i="155" s="1"/>
  <c r="J134" i="185"/>
  <c r="D20" i="155" s="1"/>
  <c r="J199" i="185"/>
  <c r="D24" i="155" s="1"/>
  <c r="J204" i="185"/>
  <c r="D26" i="155" s="1"/>
  <c r="J223" i="185"/>
  <c r="D28" i="155" s="1"/>
  <c r="I110" i="185"/>
  <c r="J110" i="185" s="1"/>
  <c r="I109" i="185"/>
  <c r="J109" i="185" s="1"/>
  <c r="I108" i="185"/>
  <c r="J108" i="185" s="1"/>
  <c r="I106" i="185"/>
  <c r="J106" i="185" s="1"/>
  <c r="I104" i="185"/>
  <c r="J104" i="185" s="1"/>
  <c r="I103" i="185"/>
  <c r="J103" i="185" s="1"/>
  <c r="I102" i="185"/>
  <c r="J102" i="185" s="1"/>
  <c r="I101" i="185"/>
  <c r="J101" i="185" s="1"/>
  <c r="I100" i="185"/>
  <c r="J100" i="185" s="1"/>
  <c r="I99" i="185"/>
  <c r="J99" i="185" s="1"/>
  <c r="I97" i="185"/>
  <c r="I96" i="185"/>
  <c r="J96" i="185" s="1"/>
  <c r="I95" i="185"/>
  <c r="J95" i="185" s="1"/>
  <c r="I94" i="185"/>
  <c r="J94" i="185" s="1"/>
  <c r="J97" i="185"/>
  <c r="J111" i="185"/>
  <c r="J112" i="185"/>
  <c r="J113" i="185"/>
  <c r="J114" i="185"/>
  <c r="J115" i="185"/>
  <c r="J116" i="185"/>
  <c r="J117" i="185"/>
  <c r="J118" i="185"/>
  <c r="I93" i="185"/>
  <c r="J93" i="185" s="1"/>
  <c r="J119" i="185" l="1"/>
  <c r="I88" i="185"/>
  <c r="J88" i="185" s="1"/>
  <c r="I87" i="185"/>
  <c r="J87" i="185" s="1"/>
  <c r="I86" i="185"/>
  <c r="I85" i="185"/>
  <c r="J85" i="185" s="1"/>
  <c r="I84" i="185"/>
  <c r="J84" i="185" s="1"/>
  <c r="I83" i="185"/>
  <c r="J83" i="185" s="1"/>
  <c r="I81" i="185"/>
  <c r="J81" i="185" s="1"/>
  <c r="I80" i="185"/>
  <c r="J80" i="185" s="1"/>
  <c r="I79" i="185"/>
  <c r="J79" i="185" s="1"/>
  <c r="I78" i="185"/>
  <c r="J78" i="185" s="1"/>
  <c r="I77" i="185"/>
  <c r="J77" i="185" s="1"/>
  <c r="I75" i="185"/>
  <c r="J75" i="185" s="1"/>
  <c r="I74" i="185"/>
  <c r="J74" i="185" s="1"/>
  <c r="I73" i="185"/>
  <c r="J73" i="185" s="1"/>
  <c r="I72" i="185"/>
  <c r="J72" i="185" s="1"/>
  <c r="I71" i="185"/>
  <c r="J71" i="185" s="1"/>
  <c r="I70" i="185"/>
  <c r="J70" i="185" s="1"/>
  <c r="I69" i="185"/>
  <c r="J69" i="185" s="1"/>
  <c r="I68" i="185"/>
  <c r="J68" i="185" s="1"/>
  <c r="I67" i="185"/>
  <c r="J67" i="185" s="1"/>
  <c r="I65" i="185"/>
  <c r="J65" i="185" s="1"/>
  <c r="I64" i="185"/>
  <c r="J64" i="185" s="1"/>
  <c r="I63" i="185"/>
  <c r="J63" i="185" s="1"/>
  <c r="I62" i="185"/>
  <c r="J62" i="185" s="1"/>
  <c r="I61" i="185"/>
  <c r="J61" i="185" s="1"/>
  <c r="I60" i="185"/>
  <c r="J60" i="185" s="1"/>
  <c r="I59" i="185"/>
  <c r="J59" i="185" s="1"/>
  <c r="I58" i="185"/>
  <c r="J58" i="185" s="1"/>
  <c r="I57" i="185"/>
  <c r="J57" i="185" s="1"/>
  <c r="I55" i="185"/>
  <c r="J55" i="185" s="1"/>
  <c r="I54" i="185"/>
  <c r="J54" i="185" s="1"/>
  <c r="J86" i="185"/>
  <c r="I53" i="185"/>
  <c r="J53" i="185" s="1"/>
  <c r="I52" i="185"/>
  <c r="J52" i="185" s="1"/>
  <c r="I51" i="185"/>
  <c r="J51" i="185" s="1"/>
  <c r="I50" i="185"/>
  <c r="J50" i="185" s="1"/>
  <c r="I49" i="185"/>
  <c r="J49" i="185" s="1"/>
  <c r="I48" i="185"/>
  <c r="J48" i="185" s="1"/>
  <c r="I43" i="185"/>
  <c r="J43" i="185" s="1"/>
  <c r="I42" i="185"/>
  <c r="J42" i="185" s="1"/>
  <c r="I41" i="185"/>
  <c r="J41" i="185" s="1"/>
  <c r="I39" i="185"/>
  <c r="J39" i="185" s="1"/>
  <c r="I38" i="185"/>
  <c r="J38" i="185" s="1"/>
  <c r="I37" i="185"/>
  <c r="J37" i="185" s="1"/>
  <c r="I35" i="185"/>
  <c r="J35" i="185" s="1"/>
  <c r="I34" i="185"/>
  <c r="J34" i="185" s="1"/>
  <c r="I33" i="185"/>
  <c r="J33" i="185" s="1"/>
  <c r="I32" i="185"/>
  <c r="J32" i="185" s="1"/>
  <c r="I25" i="185"/>
  <c r="J25" i="185" s="1"/>
  <c r="I24" i="185"/>
  <c r="J24" i="185" s="1"/>
  <c r="I23" i="185"/>
  <c r="J23" i="185" s="1"/>
  <c r="I22" i="185"/>
  <c r="J22" i="185" s="1"/>
  <c r="I21" i="185"/>
  <c r="J21" i="185" s="1"/>
  <c r="I20" i="185"/>
  <c r="J20" i="185" s="1"/>
  <c r="I19" i="185"/>
  <c r="J19" i="185" s="1"/>
  <c r="I18" i="185"/>
  <c r="J18" i="185" s="1"/>
  <c r="I17" i="185"/>
  <c r="J17" i="185" s="1"/>
  <c r="J28" i="185" s="1"/>
  <c r="I16" i="185"/>
  <c r="J16" i="185" s="1"/>
  <c r="J89" i="185" l="1"/>
  <c r="D16" i="155" s="1"/>
  <c r="J44" i="185"/>
  <c r="D14" i="155" s="1"/>
  <c r="D18" i="155"/>
  <c r="D61" i="155" l="1"/>
  <c r="J629" i="185"/>
</calcChain>
</file>

<file path=xl/sharedStrings.xml><?xml version="1.0" encoding="utf-8"?>
<sst xmlns="http://schemas.openxmlformats.org/spreadsheetml/2006/main" count="2260" uniqueCount="1174">
  <si>
    <t>C4623</t>
  </si>
  <si>
    <t>11.1</t>
  </si>
  <si>
    <t xml:space="preserve">PINTURA </t>
  </si>
  <si>
    <t>12.1</t>
  </si>
  <si>
    <t>12.2</t>
  </si>
  <si>
    <t>13.2</t>
  </si>
  <si>
    <t>14.1</t>
  </si>
  <si>
    <t>TUBULAÇÕES E CONEXÕES DE PVC RÍGIDO</t>
  </si>
  <si>
    <t>14.2</t>
  </si>
  <si>
    <t>DRENAGEM DE ÁGUAS PLUVIAIS</t>
  </si>
  <si>
    <t>ACESSÓRIOS</t>
  </si>
  <si>
    <t>17.1</t>
  </si>
  <si>
    <t xml:space="preserve">LOUÇAS E METAIS </t>
  </si>
  <si>
    <t>SISTEMA DE PROTEÇÃO CONTRA DESCARGAS ATMOSFÉRICAS (SPDA)</t>
  </si>
  <si>
    <t>20.1</t>
  </si>
  <si>
    <t>21.1</t>
  </si>
  <si>
    <t>SERVIÇOS FINAIS</t>
  </si>
  <si>
    <t>6.5</t>
  </si>
  <si>
    <t>VIDROS</t>
  </si>
  <si>
    <t>13.1</t>
  </si>
  <si>
    <t>CENTRO DE DISTRIBUIÇÃO</t>
  </si>
  <si>
    <t>ELETRODUTOS E ACESSÓRIOS</t>
  </si>
  <si>
    <t xml:space="preserve">INSTALAÇÃO HIDRÁULICA </t>
  </si>
  <si>
    <t>TUBULAÇÕES E CONEXÕES DE PVC</t>
  </si>
  <si>
    <t xml:space="preserve">INSTALAÇÃO SANITÁRIA </t>
  </si>
  <si>
    <t>15.1</t>
  </si>
  <si>
    <t>15.2</t>
  </si>
  <si>
    <t>15.3</t>
  </si>
  <si>
    <t>15.5</t>
  </si>
  <si>
    <t>15.6</t>
  </si>
  <si>
    <t>15.7</t>
  </si>
  <si>
    <t>15.8</t>
  </si>
  <si>
    <t>15.9</t>
  </si>
  <si>
    <t>15.10</t>
  </si>
  <si>
    <t>17.2</t>
  </si>
  <si>
    <t>17.3</t>
  </si>
  <si>
    <t>ITEM</t>
  </si>
  <si>
    <t>CÓDIGO</t>
  </si>
  <si>
    <t>FONTE</t>
  </si>
  <si>
    <t>DESCRIÇÃO DOS SERVIÇOS</t>
  </si>
  <si>
    <t>QUANT.</t>
  </si>
  <si>
    <t>VALOR (R$)</t>
  </si>
  <si>
    <t>1.1</t>
  </si>
  <si>
    <t>un</t>
  </si>
  <si>
    <t>2.1</t>
  </si>
  <si>
    <t>3.1</t>
  </si>
  <si>
    <t>m³</t>
  </si>
  <si>
    <t>4.1</t>
  </si>
  <si>
    <t>m²</t>
  </si>
  <si>
    <t>4.2</t>
  </si>
  <si>
    <t>4.3</t>
  </si>
  <si>
    <t>5.1</t>
  </si>
  <si>
    <t xml:space="preserve">Regularização e compactação do fundo de valas </t>
  </si>
  <si>
    <t>5.2</t>
  </si>
  <si>
    <t>kg</t>
  </si>
  <si>
    <t>6.1</t>
  </si>
  <si>
    <t>m</t>
  </si>
  <si>
    <t>3.2</t>
  </si>
  <si>
    <t>7.1</t>
  </si>
  <si>
    <t>7.2</t>
  </si>
  <si>
    <t>8.1</t>
  </si>
  <si>
    <t xml:space="preserve">SERVIÇOS PRELIMINARES </t>
  </si>
  <si>
    <t xml:space="preserve"> m²</t>
  </si>
  <si>
    <t>1.2</t>
  </si>
  <si>
    <t>SEINFRA</t>
  </si>
  <si>
    <t>1.3</t>
  </si>
  <si>
    <t>1.4</t>
  </si>
  <si>
    <t>1.5</t>
  </si>
  <si>
    <t>1.6</t>
  </si>
  <si>
    <t xml:space="preserve">Locação da obra (execução de gabarito) </t>
  </si>
  <si>
    <t>2.2</t>
  </si>
  <si>
    <t>2.3</t>
  </si>
  <si>
    <t xml:space="preserve">SUPERESTRUTURA </t>
  </si>
  <si>
    <t>ELEMENTOS VAZADOS</t>
  </si>
  <si>
    <t>ALVENARIA DE VEDAÇÃO</t>
  </si>
  <si>
    <t xml:space="preserve">ESQUADRIAS </t>
  </si>
  <si>
    <t>6.2</t>
  </si>
  <si>
    <t>9.1</t>
  </si>
  <si>
    <t>10.1</t>
  </si>
  <si>
    <t>10.2</t>
  </si>
  <si>
    <t>CONCRETO ARMADO - PILARES</t>
  </si>
  <si>
    <t>CONCRETO ARMADO - VIGAS</t>
  </si>
  <si>
    <t>PORTAS DE MADEIRA</t>
  </si>
  <si>
    <t>4.4</t>
  </si>
  <si>
    <t>6.3</t>
  </si>
  <si>
    <t>6.4</t>
  </si>
  <si>
    <t>20.2</t>
  </si>
  <si>
    <t>20.3</t>
  </si>
  <si>
    <t>20.4</t>
  </si>
  <si>
    <t>20.5</t>
  </si>
  <si>
    <t>21.2</t>
  </si>
  <si>
    <t>21.3</t>
  </si>
  <si>
    <t>6.6</t>
  </si>
  <si>
    <t>7.5</t>
  </si>
  <si>
    <t>22.1</t>
  </si>
  <si>
    <t>22.2</t>
  </si>
  <si>
    <t>PAVIMENTAÇÃO EXTERNA</t>
  </si>
  <si>
    <t>22.3</t>
  </si>
  <si>
    <t>23.1</t>
  </si>
  <si>
    <t>24.1</t>
  </si>
  <si>
    <t>17.4</t>
  </si>
  <si>
    <t>17.5</t>
  </si>
  <si>
    <t>17.6</t>
  </si>
  <si>
    <t>7.4</t>
  </si>
  <si>
    <t>FERRAGENS E ACESSÓRIOS</t>
  </si>
  <si>
    <t>1.7</t>
  </si>
  <si>
    <t>22.4</t>
  </si>
  <si>
    <t>73838/1</t>
  </si>
  <si>
    <t>74106/1</t>
  </si>
  <si>
    <t>74065/2</t>
  </si>
  <si>
    <t>74131/5</t>
  </si>
  <si>
    <t>73937/1</t>
  </si>
  <si>
    <t>MOVIMENTO DE TERRAS PARA FUNDAÇÕES</t>
  </si>
  <si>
    <t>FUNDAÇÕES</t>
  </si>
  <si>
    <t>SISTEMA DE VEDAÇÃO VERTICAL INTERNO E EXTERNO (PAREDES)</t>
  </si>
  <si>
    <t xml:space="preserve">SISTEMAS DE COBERTURA </t>
  </si>
  <si>
    <t>REVESTIMENTOS INTERNOS E EXTERNOS</t>
  </si>
  <si>
    <t>SERVIÇOS COMPLEMENTARES</t>
  </si>
  <si>
    <t>SISTEMA DE PROTEÇÃO CONTRA INCÊNDIO</t>
  </si>
  <si>
    <t xml:space="preserve">Subtotal </t>
  </si>
  <si>
    <t>3.3</t>
  </si>
  <si>
    <t>3.4</t>
  </si>
  <si>
    <t>4.5</t>
  </si>
  <si>
    <t>5.3</t>
  </si>
  <si>
    <t>3.5</t>
  </si>
  <si>
    <t>14.5</t>
  </si>
  <si>
    <t>14.6</t>
  </si>
  <si>
    <t>14.7</t>
  </si>
  <si>
    <t>14.8</t>
  </si>
  <si>
    <t>14.9</t>
  </si>
  <si>
    <t>14.10</t>
  </si>
  <si>
    <t>14.11</t>
  </si>
  <si>
    <t>14.12</t>
  </si>
  <si>
    <t>14.13</t>
  </si>
  <si>
    <t>14.14</t>
  </si>
  <si>
    <t>14.15</t>
  </si>
  <si>
    <t>14.16</t>
  </si>
  <si>
    <t>16.1</t>
  </si>
  <si>
    <t>16.2</t>
  </si>
  <si>
    <t>16.3</t>
  </si>
  <si>
    <t>16.4</t>
  </si>
  <si>
    <t>16.5</t>
  </si>
  <si>
    <t>16.6</t>
  </si>
  <si>
    <t>16.7</t>
  </si>
  <si>
    <t>16.8</t>
  </si>
  <si>
    <t>17.7</t>
  </si>
  <si>
    <t>18.1</t>
  </si>
  <si>
    <t>18.2</t>
  </si>
  <si>
    <t>18.3</t>
  </si>
  <si>
    <t>18.4</t>
  </si>
  <si>
    <t>18.5</t>
  </si>
  <si>
    <t>18.6</t>
  </si>
  <si>
    <t>INSTALAÇÕES DE CLIMATIZAÇÃO</t>
  </si>
  <si>
    <t>23.2</t>
  </si>
  <si>
    <t>1.8</t>
  </si>
  <si>
    <t>74065/1</t>
  </si>
  <si>
    <t>C2910</t>
  </si>
  <si>
    <t>C1869</t>
  </si>
  <si>
    <t>C0544</t>
  </si>
  <si>
    <t>C2045</t>
  </si>
  <si>
    <t>C0864</t>
  </si>
  <si>
    <t/>
  </si>
  <si>
    <t>74046/2</t>
  </si>
  <si>
    <t>DISJUNTORES</t>
  </si>
  <si>
    <t>74130/5</t>
  </si>
  <si>
    <t>74130/6</t>
  </si>
  <si>
    <t>74131/4</t>
  </si>
  <si>
    <t>74166/1</t>
  </si>
  <si>
    <t>73886/1</t>
  </si>
  <si>
    <t>15.4</t>
  </si>
  <si>
    <t>19.2</t>
  </si>
  <si>
    <t>C0361</t>
  </si>
  <si>
    <t>14.17</t>
  </si>
  <si>
    <t>14.18</t>
  </si>
  <si>
    <t>C4624</t>
  </si>
  <si>
    <t>14.19</t>
  </si>
  <si>
    <t>16.9</t>
  </si>
  <si>
    <t>16.10</t>
  </si>
  <si>
    <t>9.2</t>
  </si>
  <si>
    <t>C4294</t>
  </si>
  <si>
    <t xml:space="preserve">IMPERMEABILIZAÇÃO </t>
  </si>
  <si>
    <t>C2284</t>
  </si>
  <si>
    <t>C2285</t>
  </si>
  <si>
    <t>7.3</t>
  </si>
  <si>
    <t>7.6</t>
  </si>
  <si>
    <t>6.7</t>
  </si>
  <si>
    <t>11.2</t>
  </si>
  <si>
    <t>14.3</t>
  </si>
  <si>
    <t>14.4</t>
  </si>
  <si>
    <t>14.20</t>
  </si>
  <si>
    <t>14.21</t>
  </si>
  <si>
    <t>14.22</t>
  </si>
  <si>
    <t>C3478</t>
  </si>
  <si>
    <t>SISTEMAS DE PISOS INTERNOS E EXTERNOS (PAVIMENTAÇÃO)</t>
  </si>
  <si>
    <t>INSTALAÇÕES ELÉTRICAS - 220V</t>
  </si>
  <si>
    <t>C4409</t>
  </si>
  <si>
    <t>% ITEM</t>
  </si>
  <si>
    <t xml:space="preserve">FUNDAÇÕES </t>
  </si>
  <si>
    <t>SISTEMA DE PROTEÇÃO CONTRA DESC. ATMOSFÉRICAS (SPDA)</t>
  </si>
  <si>
    <t>Valores totais</t>
  </si>
  <si>
    <t>2.1.1</t>
  </si>
  <si>
    <t>2.1.2</t>
  </si>
  <si>
    <t>2.1.3</t>
  </si>
  <si>
    <t>2.1.4</t>
  </si>
  <si>
    <t>2.2.1</t>
  </si>
  <si>
    <t>2.2.2</t>
  </si>
  <si>
    <t>2.2.3</t>
  </si>
  <si>
    <t>2.3.1</t>
  </si>
  <si>
    <t>2.3.2</t>
  </si>
  <si>
    <t>2.3.3</t>
  </si>
  <si>
    <t>3.1.1</t>
  </si>
  <si>
    <t>3.1.2</t>
  </si>
  <si>
    <t>3.1.3</t>
  </si>
  <si>
    <t>3.1.4</t>
  </si>
  <si>
    <t>3.1.5</t>
  </si>
  <si>
    <t>3.1.6</t>
  </si>
  <si>
    <t>3.2.1</t>
  </si>
  <si>
    <t>3.2.2</t>
  </si>
  <si>
    <t>3.2.3</t>
  </si>
  <si>
    <t>3.2.4</t>
  </si>
  <si>
    <t>3.2.5</t>
  </si>
  <si>
    <t>3.2.6</t>
  </si>
  <si>
    <t>3.2.7</t>
  </si>
  <si>
    <t>3.2.8</t>
  </si>
  <si>
    <t>3.2.9</t>
  </si>
  <si>
    <t>3.3.1</t>
  </si>
  <si>
    <t>3.3.2</t>
  </si>
  <si>
    <t>3.3.3</t>
  </si>
  <si>
    <t>3.3.4</t>
  </si>
  <si>
    <t>3.4.1</t>
  </si>
  <si>
    <t>3.4.2</t>
  </si>
  <si>
    <t>3.4.3</t>
  </si>
  <si>
    <t>3.4.4</t>
  </si>
  <si>
    <t>3.5.1</t>
  </si>
  <si>
    <t>3.5.2</t>
  </si>
  <si>
    <t>4.1.1</t>
  </si>
  <si>
    <t>4.1.2</t>
  </si>
  <si>
    <t>4.1.3</t>
  </si>
  <si>
    <t>4.1.4</t>
  </si>
  <si>
    <t>4.2.1</t>
  </si>
  <si>
    <t>4.2.2</t>
  </si>
  <si>
    <t>4.2.3</t>
  </si>
  <si>
    <t>4.3.1</t>
  </si>
  <si>
    <t>4.4.1</t>
  </si>
  <si>
    <t>4.4.2</t>
  </si>
  <si>
    <t>4.4.3</t>
  </si>
  <si>
    <t>4.4.4</t>
  </si>
  <si>
    <t>4.5.1</t>
  </si>
  <si>
    <t>4.5.2</t>
  </si>
  <si>
    <t>4.5.3</t>
  </si>
  <si>
    <t>4.5.4</t>
  </si>
  <si>
    <t>C3141</t>
  </si>
  <si>
    <t>4.5.5</t>
  </si>
  <si>
    <t>4.5.6</t>
  </si>
  <si>
    <t>5.1.1</t>
  </si>
  <si>
    <t>5.2.1</t>
  </si>
  <si>
    <t>5.2.2</t>
  </si>
  <si>
    <t>5.3.1</t>
  </si>
  <si>
    <t>6.1.1</t>
  </si>
  <si>
    <t>6.1.2</t>
  </si>
  <si>
    <t>6.1.3</t>
  </si>
  <si>
    <t>6.1.4</t>
  </si>
  <si>
    <t>6.1.5</t>
  </si>
  <si>
    <t>6.1.6</t>
  </si>
  <si>
    <t>6.2.1</t>
  </si>
  <si>
    <t>6.2.2</t>
  </si>
  <si>
    <t>6.2.3</t>
  </si>
  <si>
    <t>6.3.1</t>
  </si>
  <si>
    <t>6.3.2</t>
  </si>
  <si>
    <t>6.3.3</t>
  </si>
  <si>
    <t>6.3.4</t>
  </si>
  <si>
    <t>6.3.5</t>
  </si>
  <si>
    <t>6.3.6</t>
  </si>
  <si>
    <t>6.3.7</t>
  </si>
  <si>
    <t>6.4.1</t>
  </si>
  <si>
    <t>6.4.2</t>
  </si>
  <si>
    <t>6.4.3</t>
  </si>
  <si>
    <t>6.5.1</t>
  </si>
  <si>
    <t>6.5.2</t>
  </si>
  <si>
    <t>6.5.3</t>
  </si>
  <si>
    <t>6.5.4</t>
  </si>
  <si>
    <t>6.5.5</t>
  </si>
  <si>
    <t>6.5.6</t>
  </si>
  <si>
    <t>6.5.7</t>
  </si>
  <si>
    <t>6.5.8</t>
  </si>
  <si>
    <t>6.5.9</t>
  </si>
  <si>
    <t>6.5.10</t>
  </si>
  <si>
    <t>6.5.11</t>
  </si>
  <si>
    <t>6.5.12</t>
  </si>
  <si>
    <t>6.5.13</t>
  </si>
  <si>
    <t>6.5.14</t>
  </si>
  <si>
    <t>6.5.15</t>
  </si>
  <si>
    <t>6.5.16</t>
  </si>
  <si>
    <t>6.5.17</t>
  </si>
  <si>
    <t>6.6.1</t>
  </si>
  <si>
    <t>6.6.2</t>
  </si>
  <si>
    <t>6.6.3</t>
  </si>
  <si>
    <t>6.6.4</t>
  </si>
  <si>
    <t>6.7.1</t>
  </si>
  <si>
    <t>6.7.2</t>
  </si>
  <si>
    <t>6.7.3</t>
  </si>
  <si>
    <t>6.7.4</t>
  </si>
  <si>
    <t>8.2</t>
  </si>
  <si>
    <t>C4070</t>
  </si>
  <si>
    <t>9.1.1</t>
  </si>
  <si>
    <t>9.1.2</t>
  </si>
  <si>
    <t>9.1.3</t>
  </si>
  <si>
    <t>9.1.4</t>
  </si>
  <si>
    <t>9.1.5</t>
  </si>
  <si>
    <t>9.1.6</t>
  </si>
  <si>
    <t>9.1.7</t>
  </si>
  <si>
    <t>9.1.8</t>
  </si>
  <si>
    <t>9.1.9</t>
  </si>
  <si>
    <t>9.1.10</t>
  </si>
  <si>
    <t>9.1.11</t>
  </si>
  <si>
    <t>9.1.12</t>
  </si>
  <si>
    <t>9.2.1</t>
  </si>
  <si>
    <t>9.2.2</t>
  </si>
  <si>
    <t>10.1.1</t>
  </si>
  <si>
    <t>10.1.2</t>
  </si>
  <si>
    <t>10.1.3</t>
  </si>
  <si>
    <t>10.1.4</t>
  </si>
  <si>
    <t>10.1.5</t>
  </si>
  <si>
    <t>10.1.6</t>
  </si>
  <si>
    <t>10.1.7</t>
  </si>
  <si>
    <t>10.2.1</t>
  </si>
  <si>
    <t>10.2.2</t>
  </si>
  <si>
    <t>10.2.3</t>
  </si>
  <si>
    <t>10.2.4</t>
  </si>
  <si>
    <t>10.2.5</t>
  </si>
  <si>
    <t>10.2.6</t>
  </si>
  <si>
    <t>10.2.7</t>
  </si>
  <si>
    <t>11.1.1</t>
  </si>
  <si>
    <t>11.1.2</t>
  </si>
  <si>
    <t>11.1.3</t>
  </si>
  <si>
    <t>11.1.4</t>
  </si>
  <si>
    <t>11.1.5</t>
  </si>
  <si>
    <t>11.1.6</t>
  </si>
  <si>
    <t>11.1.7</t>
  </si>
  <si>
    <t>11.1.8</t>
  </si>
  <si>
    <t>11.1.9</t>
  </si>
  <si>
    <t>11.2.1</t>
  </si>
  <si>
    <t>11.2.2</t>
  </si>
  <si>
    <t>C0993</t>
  </si>
  <si>
    <t>12.1.1</t>
  </si>
  <si>
    <t>12.1.2</t>
  </si>
  <si>
    <t>12.2.1</t>
  </si>
  <si>
    <t>12.2.2</t>
  </si>
  <si>
    <t>12.2.3</t>
  </si>
  <si>
    <t>12.2.4</t>
  </si>
  <si>
    <t>13.1.1</t>
  </si>
  <si>
    <t>13.1.2</t>
  </si>
  <si>
    <t>13.1.3</t>
  </si>
  <si>
    <t>13.1.4</t>
  </si>
  <si>
    <t>13.1.5</t>
  </si>
  <si>
    <t>13.2.1</t>
  </si>
  <si>
    <t>13.2.2</t>
  </si>
  <si>
    <t>C4479</t>
  </si>
  <si>
    <t>C0490</t>
  </si>
  <si>
    <t>C0504</t>
  </si>
  <si>
    <t>C0505</t>
  </si>
  <si>
    <t>C0508</t>
  </si>
  <si>
    <t>C4068</t>
  </si>
  <si>
    <t>C1151</t>
  </si>
  <si>
    <t>C2507</t>
  </si>
  <si>
    <t>C3648</t>
  </si>
  <si>
    <t>18.1.1</t>
  </si>
  <si>
    <t>18.1.2</t>
  </si>
  <si>
    <t>18.1.3</t>
  </si>
  <si>
    <t>18.1.4</t>
  </si>
  <si>
    <t>18.2.1</t>
  </si>
  <si>
    <t>18.2.2</t>
  </si>
  <si>
    <t>18.2.3</t>
  </si>
  <si>
    <t>18.2.4</t>
  </si>
  <si>
    <t>18.2.5</t>
  </si>
  <si>
    <t>18.2.6</t>
  </si>
  <si>
    <t>18.2.7</t>
  </si>
  <si>
    <t>18.3.1</t>
  </si>
  <si>
    <t>18.3.2</t>
  </si>
  <si>
    <t>18.3.3</t>
  </si>
  <si>
    <t>18.3.4</t>
  </si>
  <si>
    <t>18.3.5</t>
  </si>
  <si>
    <t>18.3.6</t>
  </si>
  <si>
    <t>18.3.7</t>
  </si>
  <si>
    <t>18.3.8</t>
  </si>
  <si>
    <t>C1158</t>
  </si>
  <si>
    <t>18.3.9</t>
  </si>
  <si>
    <t>18.3.10</t>
  </si>
  <si>
    <t>18.3.11</t>
  </si>
  <si>
    <t>C1154</t>
  </si>
  <si>
    <t>18.4.1</t>
  </si>
  <si>
    <t>18.4.2</t>
  </si>
  <si>
    <t>18.4.3</t>
  </si>
  <si>
    <t>18.4.4</t>
  </si>
  <si>
    <t>18.4.5</t>
  </si>
  <si>
    <t>18.4.6</t>
  </si>
  <si>
    <t>18.4.7</t>
  </si>
  <si>
    <t>18.4.8</t>
  </si>
  <si>
    <t>18.4.9</t>
  </si>
  <si>
    <t>18.5.1</t>
  </si>
  <si>
    <t>18.6.1</t>
  </si>
  <si>
    <t>18.6.2</t>
  </si>
  <si>
    <t>18.6.3</t>
  </si>
  <si>
    <t>18.6.4</t>
  </si>
  <si>
    <t>18.6.5</t>
  </si>
  <si>
    <t>18.6.6</t>
  </si>
  <si>
    <t>18.6.7</t>
  </si>
  <si>
    <t>18.6.8</t>
  </si>
  <si>
    <t>18.6.9</t>
  </si>
  <si>
    <t>18.6.10</t>
  </si>
  <si>
    <t>18.6.11</t>
  </si>
  <si>
    <t>18.6.12</t>
  </si>
  <si>
    <t>18.6.13</t>
  </si>
  <si>
    <t>18.6.14</t>
  </si>
  <si>
    <t>18.6.15</t>
  </si>
  <si>
    <t>18.6.16</t>
  </si>
  <si>
    <t>18.6.17</t>
  </si>
  <si>
    <t>18.6.18</t>
  </si>
  <si>
    <t>C3579</t>
  </si>
  <si>
    <t>C4533</t>
  </si>
  <si>
    <t>C2457</t>
  </si>
  <si>
    <t>C4530</t>
  </si>
  <si>
    <t>C4531</t>
  </si>
  <si>
    <t>C4107</t>
  </si>
  <si>
    <t>C4540</t>
  </si>
  <si>
    <t>C4412</t>
  </si>
  <si>
    <t>C1661</t>
  </si>
  <si>
    <t>C1638</t>
  </si>
  <si>
    <t>C1354</t>
  </si>
  <si>
    <t>C1477</t>
  </si>
  <si>
    <t>C4042</t>
  </si>
  <si>
    <t>C4567</t>
  </si>
  <si>
    <t>C4568</t>
  </si>
  <si>
    <t>C4526</t>
  </si>
  <si>
    <t>C4562</t>
  </si>
  <si>
    <t>C3909</t>
  </si>
  <si>
    <t>19.1</t>
  </si>
  <si>
    <t>C1208</t>
  </si>
  <si>
    <t>19.3</t>
  </si>
  <si>
    <t>19.4</t>
  </si>
  <si>
    <t>C1521</t>
  </si>
  <si>
    <t>20.1.1</t>
  </si>
  <si>
    <t>20.2.1</t>
  </si>
  <si>
    <t>20.2.2</t>
  </si>
  <si>
    <t>20.2.3</t>
  </si>
  <si>
    <t>20.3.1</t>
  </si>
  <si>
    <t>20.3.2</t>
  </si>
  <si>
    <t>20.3.3</t>
  </si>
  <si>
    <t>20.4.1</t>
  </si>
  <si>
    <t>20.5.1</t>
  </si>
  <si>
    <t>23.1.1</t>
  </si>
  <si>
    <t>23.1.2</t>
  </si>
  <si>
    <t>23.1.3</t>
  </si>
  <si>
    <t>23.1.4</t>
  </si>
  <si>
    <t>23.1.5</t>
  </si>
  <si>
    <t>23.1.6</t>
  </si>
  <si>
    <t>23.1.7</t>
  </si>
  <si>
    <t>23.1.8</t>
  </si>
  <si>
    <t>23.2.1</t>
  </si>
  <si>
    <t>23.2.2</t>
  </si>
  <si>
    <t>24.2</t>
  </si>
  <si>
    <t>C3505</t>
  </si>
  <si>
    <t>C4622</t>
  </si>
  <si>
    <t>C4646</t>
  </si>
  <si>
    <t>MOVIMENTO DE TERRA PARA FUNDAÇÕES</t>
  </si>
  <si>
    <t>12.1.3</t>
  </si>
  <si>
    <t>12.1.4</t>
  </si>
  <si>
    <t>12.1.5</t>
  </si>
  <si>
    <t>12.1.6</t>
  </si>
  <si>
    <t>12.1.7</t>
  </si>
  <si>
    <t>12.1.8</t>
  </si>
  <si>
    <t>12.1.9</t>
  </si>
  <si>
    <t>12.1.10</t>
  </si>
  <si>
    <t>12.1.11</t>
  </si>
  <si>
    <t>12.1.13</t>
  </si>
  <si>
    <t>12.1.14</t>
  </si>
  <si>
    <t>12.1.15</t>
  </si>
  <si>
    <t>12.1.16</t>
  </si>
  <si>
    <t>12.1.17</t>
  </si>
  <si>
    <t>12.1.18</t>
  </si>
  <si>
    <t>12.1.19</t>
  </si>
  <si>
    <t>12.1.20</t>
  </si>
  <si>
    <t>12.1.12</t>
  </si>
  <si>
    <t>12.1.21</t>
  </si>
  <si>
    <t>PAVIMENTAÇÃO INTERNA</t>
  </si>
  <si>
    <t>4.2.4</t>
  </si>
  <si>
    <t>12.1.22</t>
  </si>
  <si>
    <t>12.1.23</t>
  </si>
  <si>
    <t>12.1.24</t>
  </si>
  <si>
    <t>14.23</t>
  </si>
  <si>
    <t>12.1.25</t>
  </si>
  <si>
    <t>12.1.26</t>
  </si>
  <si>
    <t>12.1.27</t>
  </si>
  <si>
    <t>15.11</t>
  </si>
  <si>
    <t>3.1.7</t>
  </si>
  <si>
    <t>3.1.8</t>
  </si>
  <si>
    <t>CPU</t>
  </si>
  <si>
    <t>UN.</t>
  </si>
  <si>
    <t>BDI :</t>
  </si>
  <si>
    <t>1.9</t>
  </si>
  <si>
    <t>1.10</t>
  </si>
  <si>
    <t>Lastro de concreto não-estrutural, espessura 5cm</t>
  </si>
  <si>
    <t>Forma de madeira em tábuas para fundações, com reaproveitamento</t>
  </si>
  <si>
    <t>Concreto Bombeado fck= 25MPa; incluindo preparo, lançamento e adensamento</t>
  </si>
  <si>
    <t>Verga e contraverga pré-moldada fck= 20MPa, seção 10x10cm</t>
  </si>
  <si>
    <t>Camada regularizadora traço 1:4 (cimento e areia) espessura 2cm</t>
  </si>
  <si>
    <t>Pintura em látex acrílico sobre paredes internas e externas, 2 demãos</t>
  </si>
  <si>
    <t>Pintura em látex PVA sobre teto, 2 demãos</t>
  </si>
  <si>
    <t>Pintura epóxi à base de água para área molhadas, 2 demãos</t>
  </si>
  <si>
    <t>Pingadeira ou chapim em concreto aparente desempenado</t>
  </si>
  <si>
    <t>SISTEMAS DE COBERTURA</t>
  </si>
  <si>
    <t>SISTEMA DE VEDAÇÃO VERTICAL</t>
  </si>
  <si>
    <t>GERAIS</t>
  </si>
  <si>
    <t>Impermeabilização com tinta betuminosa em fundações (vigas baldrames)</t>
  </si>
  <si>
    <t>REVESTIMENTOS INTERNO E EXTERNO</t>
  </si>
  <si>
    <t>SISTEMAS DE PISOS</t>
  </si>
  <si>
    <t>PINTURAS E ACABAMENTOS</t>
  </si>
  <si>
    <t>LOUÇAS, ACESSÓRIOS E METAIS</t>
  </si>
  <si>
    <t>20.1.2</t>
  </si>
  <si>
    <t>20.1.3</t>
  </si>
  <si>
    <t>20.1.4</t>
  </si>
  <si>
    <t>20.1.5</t>
  </si>
  <si>
    <t>Conector mini-gar em bronze estanhado</t>
  </si>
  <si>
    <t>CUSTO (R$)</t>
  </si>
  <si>
    <t>PREÇO (R$)</t>
  </si>
  <si>
    <t>Valor TOTAL com BDI</t>
  </si>
  <si>
    <t>Armação de aço CA-50 Ø 10mm; incluso fornecimento, corte, dobra e colocação</t>
  </si>
  <si>
    <t>Armação de aço CA-60 Ø 5,0mm; incluso fornecimento, corte, dobra e colocação</t>
  </si>
  <si>
    <t>Armação de aço CA-50 Ø 12,5mm; incluso fornecimento, corte, dobra e colocação</t>
  </si>
  <si>
    <t>Armação de aço CA-50 Ø 8mm; incluso fornecimento, corte, dobra e colocação</t>
  </si>
  <si>
    <t>4.1.5</t>
  </si>
  <si>
    <t>4.2.5</t>
  </si>
  <si>
    <t>4.2.6</t>
  </si>
  <si>
    <t>Armação de aço CA-50 Ø 6,3mm; incluso fornecimento, corte, dobra e colocação</t>
  </si>
  <si>
    <t>Montagem e desmontagem de forma para pilares, em chapa de madeira compensada plastificada com reaproveitamento</t>
  </si>
  <si>
    <t>Execução de sanitário e vestiário em canteiro de obra, inclusive instalação e aparelhos</t>
  </si>
  <si>
    <t>Barracão para escritório de obra porte pequeno s=20,00m²</t>
  </si>
  <si>
    <t>Barracão provisório para deposito</t>
  </si>
  <si>
    <t>Limpeza mecanizada de terreno com remoção de camada vegetal</t>
  </si>
  <si>
    <t>EDIFICAÇÃO</t>
  </si>
  <si>
    <t>Aterro apiloado em camadas de 0,20 m com material argilo - arenoso (entre baldrames)</t>
  </si>
  <si>
    <t>MURETA E ABRIGO GÁS</t>
  </si>
  <si>
    <t>CASTELO D'ÁGUA</t>
  </si>
  <si>
    <t>CONCRETO ARMADO PARA FUNDAÇÕES - VIGAS BALDRAMES</t>
  </si>
  <si>
    <t>FUNDAÇÃO DO CASTELO D'ÁGUA</t>
  </si>
  <si>
    <t>3.3.5</t>
  </si>
  <si>
    <t>3.3.6</t>
  </si>
  <si>
    <t>3.3.7</t>
  </si>
  <si>
    <t>ABRIGO DE GÁS - BLOCOS</t>
  </si>
  <si>
    <t>3.5.4</t>
  </si>
  <si>
    <t>CONCRETO ARMADO PARA VERGAS</t>
  </si>
  <si>
    <t>CONCRETO ARMADO - MURETA - PILARES</t>
  </si>
  <si>
    <t>CONCRETO ARMADO -CASA DE GÁS - PILARES, VIGAS E LAJE</t>
  </si>
  <si>
    <t>Cobogó de concreto (elemento vazado)  - (6x40x40cm) assentado com argamassa traço 1:4 (cimento, areia)</t>
  </si>
  <si>
    <t>Alvenaria de vedação de 1/2 vez em tijolos cerâmicos (dimensões nominais: 39x19x09); assentamento em argamassa no traço 1:2:8 (cimento, cal e areia)  para parede interna</t>
  </si>
  <si>
    <t>5.2.3</t>
  </si>
  <si>
    <t>5.2.4</t>
  </si>
  <si>
    <t>Encunhamento (aperto de alvenaria) em tijolo cerâmicos maciços 5x10x20cm 1 vez (esp. 20cm), assentamento c/ argamassa traço1:6 (cimento e areia)</t>
  </si>
  <si>
    <t>5.2.5</t>
  </si>
  <si>
    <t>Divisória de banheiros e sanitários em granito com espessura de 2cm polido assentado com argamassa traço 1:4</t>
  </si>
  <si>
    <t>ALVENARIA DA MURETA</t>
  </si>
  <si>
    <t>Porta de compesando de madeira - PM6 - 60x100, folha lisa revestida com laminado melamínico, incluso ferragens, conforme projeto de esquadrias</t>
  </si>
  <si>
    <t>Fechadura de embutir completa, tipo tarjeta livre-ocupado</t>
  </si>
  <si>
    <t>PORTAS EM ALUMÍNIO</t>
  </si>
  <si>
    <t>Porta de abrir - PA7 - 160+90x210 - veneziana- conforme projeto de esquadrias, inclusive ferragens</t>
  </si>
  <si>
    <t>PORTAS DE VIDRO - PV</t>
  </si>
  <si>
    <t xml:space="preserve">Porta de Vidro temperado - PV1 - 175x230, com ferragens, conforme projeto de esquadrias </t>
  </si>
  <si>
    <t xml:space="preserve">Porta de Vidro temperado - PV2 - 175x230, de abir,com ferragens, conforme projeto de esquadrias </t>
  </si>
  <si>
    <t xml:space="preserve">JANELAS DE ALUMÍNIO - JA </t>
  </si>
  <si>
    <t>Janela de Alumínio - JA-01, 70x125, completa conforme projeto de esquadrias - Guilhotina</t>
  </si>
  <si>
    <t>Janela de Alumínio - JA-02, 110x145, completa conforme projeto de esquadrias - Guilhotina</t>
  </si>
  <si>
    <t>Janela de Alumínio - JA-04, 140x145, completa conforme projeto de esquadrias - Guilhotina</t>
  </si>
  <si>
    <t>Janela de Alumínio - JA-05, 200x105, completa conforme projeto de esquadrias - Fixa</t>
  </si>
  <si>
    <t>Janela de Alumínio - JA-06, 210x50, completa conforme projeto de esquadrias - Maxim-ar - incluso vidro liso incolor, espessura 6mm</t>
  </si>
  <si>
    <t>Janela de Alumínio - JA-07, 210x75, completa conforme projeto de esquadrias - Maxim-ar - incluso vidro liso incolor, espessura 6mm</t>
  </si>
  <si>
    <t>Janela de Alumínio - JA-08, 210x100, completa conforme projeto de esquadrias - Maxim-ar - incluso vidro liso incolor, espessura 6mm</t>
  </si>
  <si>
    <t>Janela de Alumínio - JA-09, 210x150, completa conforme projeto de esquadrias - Maxim-ar - incluso vidro liso incolor, espessura 6mm</t>
  </si>
  <si>
    <t>Janela de Alumínio - JA-10, 140x150, completa conforme projeto de esquadrias - Maxim-ar - incluso vidro liso incolor, espessura 6mm</t>
  </si>
  <si>
    <t>Janela de Alumínio - JA-11, 140x75, completa conforme projeto de esquadrias - Maxim-ar - incluso vidro liso incolor, espessura 6mm</t>
  </si>
  <si>
    <t>Janela de Alumínio - JA-12, 420x50, completa conforme projeto de esquadrias - Maxim-ar - incluso vidro liso incolor, espessura 6mm</t>
  </si>
  <si>
    <t>Janela de Alumínio - JA-13, 420x150, completa conforme projeto de esquadrias - Maxim-ar - incluso vidro liso incolor, espessura 6mm</t>
  </si>
  <si>
    <t>Janela de Alumínio - JA-14, 560x100, completa conforme projeto de esquadrias - Maxim-ar - incluso vidro liso incolor, espessura 6mm</t>
  </si>
  <si>
    <t>Janela de Alumínio - JA-15, 560x150, completa conforme projeto de esquadrias - Maxim-ar -incluso vidro liso incolor, espessura 6mm</t>
  </si>
  <si>
    <t>Tela de nylon de proteção- fixada na esquadria</t>
  </si>
  <si>
    <t>Box em vidro temperado incolor, 10mm, com altura de 1,80m</t>
  </si>
  <si>
    <t>Divisória em vidro temperado, jateado, 10mm com porta de correr</t>
  </si>
  <si>
    <t>Espelho cristal esp. 4mm sem moldura de madeira</t>
  </si>
  <si>
    <t>ESQUADRIA - GRADIL METÁLICO</t>
  </si>
  <si>
    <t>Cumeeira em perfil ondulado de aço zincado</t>
  </si>
  <si>
    <t>Calha em chapa metalica Nº 22 desenvolvimento de 63 cm</t>
  </si>
  <si>
    <t>Rufo em chapa de aço galvanizado nr. 24, desenvolvimento 73 cm</t>
  </si>
  <si>
    <t>Rufo em chapa de aço galvanizado nr. 24, desenvolvimento 39 cm</t>
  </si>
  <si>
    <t>Rufo em chapa de aço galvanizado nr. 24, desenvolvimento 32 cm</t>
  </si>
  <si>
    <t>Chapisco de aderência em paredes internas, externas, vigas, platibanda e calhas</t>
  </si>
  <si>
    <t xml:space="preserve">Emboço para paredes internas traço 1:2:9 - preparo manual - espessura 2,0 cm </t>
  </si>
  <si>
    <t xml:space="preserve">Emboço paulista para paredes externas traço 1:2:9 - preparo manual - espessura 2,5 cm </t>
  </si>
  <si>
    <t>Revestimento cerâmico de paredes PEI IV- cerâmica 30 x 40 cm - incl. rejunte - conforme projeto - branca</t>
  </si>
  <si>
    <t>Revestimento cerâmico de paredes PEI IV - cerâmica 10 x 10 cm - incl. rejunte - conforme projeto - azul</t>
  </si>
  <si>
    <t>Revestimento cerâmico de paredes PEI IV - cerâmica 10 x 10 cm - incl. rejunte - conforme projeto - branco</t>
  </si>
  <si>
    <t>Revestimento cerâmico de paredes PEI IV - cerâmica 10 x 10 cm - incl. rejunte - conforme projeto - amarelo</t>
  </si>
  <si>
    <t>Roda meio em madeira (largura=10cm)</t>
  </si>
  <si>
    <t>Forro de gesso acartonado estruturado - montagem e instalação</t>
  </si>
  <si>
    <t>Forro em fibra mineral removível (1250x625x16mm) apoiado sobre perfil metálico "T" invertido 24mm</t>
  </si>
  <si>
    <t>Pintura de base epoxi sobre piso</t>
  </si>
  <si>
    <t xml:space="preserve">Piso cerâmico antiderrapante PEI V - 40 x 40 cm - incl. rejunte - conforme projeto </t>
  </si>
  <si>
    <t xml:space="preserve">Piso cerâmico antiderrapante PEI V - 60 x 60 cm - incl. rejunte - conforme projeto </t>
  </si>
  <si>
    <t>10.1.8</t>
  </si>
  <si>
    <t>10.1.9</t>
  </si>
  <si>
    <t>10.1.10</t>
  </si>
  <si>
    <t>10.1.11</t>
  </si>
  <si>
    <t>10.1.12</t>
  </si>
  <si>
    <t>Rampa de acesso em concreto não estrutural</t>
  </si>
  <si>
    <t>Grama batatais em placas</t>
  </si>
  <si>
    <t>Emassamento de forro com massa corrida PVA</t>
  </si>
  <si>
    <t>TUBULAÇÕES E CONEXÕES - METAIS</t>
  </si>
  <si>
    <t>Ralo hemisférico (formato abacaxi) de ferro fundido, Ø100mm</t>
  </si>
  <si>
    <t>Caixa de areia sem grelha 60x60cm</t>
  </si>
  <si>
    <t>Bucha de redução PVC longa 50mm-40mm</t>
  </si>
  <si>
    <t>14.24</t>
  </si>
  <si>
    <t>14.25</t>
  </si>
  <si>
    <t>14.26</t>
  </si>
  <si>
    <t>14.27</t>
  </si>
  <si>
    <t>14.28</t>
  </si>
  <si>
    <t>14.29</t>
  </si>
  <si>
    <t>14.30</t>
  </si>
  <si>
    <t>14.31</t>
  </si>
  <si>
    <t>14.32</t>
  </si>
  <si>
    <t>Caixa sifonada 150x150x50mm</t>
  </si>
  <si>
    <t>14.33</t>
  </si>
  <si>
    <t>Caixa sifonada 150x185x75mm</t>
  </si>
  <si>
    <t>14.34</t>
  </si>
  <si>
    <t>14.35</t>
  </si>
  <si>
    <t>Caixa de inspeção 60x60cm</t>
  </si>
  <si>
    <t>14.36</t>
  </si>
  <si>
    <t>14.37</t>
  </si>
  <si>
    <t>Ralo sifonado, PVC 100x100X40mm</t>
  </si>
  <si>
    <t>Ralo linear 50cm</t>
  </si>
  <si>
    <t>14.38</t>
  </si>
  <si>
    <t>Terminal de Ventilação 50mm</t>
  </si>
  <si>
    <t>Terminal de Ventilação 75mm</t>
  </si>
  <si>
    <t>14.39</t>
  </si>
  <si>
    <t>14.40</t>
  </si>
  <si>
    <t>Banheira Embutir em plástico tipo PVC, 77x45x20cm, Burigotto ou equivalente</t>
  </si>
  <si>
    <t>15.12</t>
  </si>
  <si>
    <t>15.14</t>
  </si>
  <si>
    <t>15.15</t>
  </si>
  <si>
    <t>Papeleira de sobrepor interfolhado</t>
  </si>
  <si>
    <t>15.16</t>
  </si>
  <si>
    <t>15.17</t>
  </si>
  <si>
    <t>15.18</t>
  </si>
  <si>
    <t>15.20</t>
  </si>
  <si>
    <t>15.21</t>
  </si>
  <si>
    <t>15.22</t>
  </si>
  <si>
    <t>Torneira para lavatório com acionamento por alavanca</t>
  </si>
  <si>
    <t>15.23</t>
  </si>
  <si>
    <t>15.24</t>
  </si>
  <si>
    <t>15.25</t>
  </si>
  <si>
    <t>15.26</t>
  </si>
  <si>
    <t>15.29</t>
  </si>
  <si>
    <t>INSTALAÇÃO DE GÁS COMBUSTÍVEL</t>
  </si>
  <si>
    <t>Abrigo para Central de GLP, em concreto</t>
  </si>
  <si>
    <t>Tubo de Aço Galvanizado Ø 3/4", inclusive conexões</t>
  </si>
  <si>
    <t>Fita anticorrosiva 5cmx30m (2 camadas)</t>
  </si>
  <si>
    <t>Regulador 1º estagio com manometro</t>
  </si>
  <si>
    <t>Regulador 2º estágio com registro</t>
  </si>
  <si>
    <t>Extintor ABC - 6KG</t>
  </si>
  <si>
    <t>Extintor CO2 - 6KG</t>
  </si>
  <si>
    <t>Cotovelo 90º galvanizado 2 1/2"</t>
  </si>
  <si>
    <t>Niple duplo aço galvanizado 2 1/2"</t>
  </si>
  <si>
    <t>Tê aço galvanizado 2 1/2"</t>
  </si>
  <si>
    <t>17.8</t>
  </si>
  <si>
    <t>17.9</t>
  </si>
  <si>
    <t>17.10</t>
  </si>
  <si>
    <t>17.11</t>
  </si>
  <si>
    <t>17.12</t>
  </si>
  <si>
    <t>17.13</t>
  </si>
  <si>
    <t>17.16</t>
  </si>
  <si>
    <t>17.17</t>
  </si>
  <si>
    <t>Registro bruto de gaveta insutrial 2 1/2"</t>
  </si>
  <si>
    <t>Válvula de retenção vertical 2 1/2"</t>
  </si>
  <si>
    <t>Luminária de emergência de blocos aucônomos de LED, com autonomia de 2h</t>
  </si>
  <si>
    <t>Central de alarme</t>
  </si>
  <si>
    <t>Quadro de Distribuição de embutir, completo, (para 18 disjuntores monopolares, com barramento para as fases, neutro e para proteção, metálico, pintura eletrostática epóxi cor bege, c/ porta, trinco e acessórios)</t>
  </si>
  <si>
    <t>Quadro de Distribuição de embutir, completo, (para 24 disjuntores monopolares, com barramento para as fases, neutro e para proteção, metálico, pintura eletrostática epóxi cor bege, c/ porta, trinco e acessórios)</t>
  </si>
  <si>
    <t>18.2.8</t>
  </si>
  <si>
    <t>18.2.9</t>
  </si>
  <si>
    <t>Disjuntor tripolar termomagnético 32A</t>
  </si>
  <si>
    <t>18.2.10</t>
  </si>
  <si>
    <t>18.2.11</t>
  </si>
  <si>
    <t>18.2.12</t>
  </si>
  <si>
    <t>18.2.13</t>
  </si>
  <si>
    <t>Interruptor bipolar DR - 100A</t>
  </si>
  <si>
    <t>18.2.14</t>
  </si>
  <si>
    <t>Interruptor bipolar DR - 25A</t>
  </si>
  <si>
    <t>18.2.15</t>
  </si>
  <si>
    <t>Dispositivo de proteção contra surto - 175V - 40KA</t>
  </si>
  <si>
    <t>Dispositivo de proteção contra surto - 175V - 80KA</t>
  </si>
  <si>
    <t>Caixa de passagem 30x30cm em alvenaria com tampa de ferro fundido tipo leve</t>
  </si>
  <si>
    <t>CABOS E FIOS (CONDUTORES)</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</si>
  <si>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</si>
  <si>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#4 mm²</t>
  </si>
  <si>
    <t>Condutor de cobre unipolar, isolação em PVC/70ºC, camada de proteção em PVC, não propagador de chamas, classe de tensão 750V, encordoamento classe 5, flexível, com a seguinte seção nominal: #6 mm²</t>
  </si>
  <si>
    <t>Condutor de cobre unipolar, isolação em PVC/70ºC, camada de proteção em PVC, não propagador de chamas, classe de tensão 750V, encordoamento classe 5, flexível, com a seguinte seção nominal: #10 mm²</t>
  </si>
  <si>
    <t>Condutor de cobre unipolar, isolação em PVC/70ºC, camada de proteção em PVC, não propagador de chamas, classe de tensão 750V, encordoamento classe 5, flexível, com a seguinte seção nominal: #16 mm²</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</si>
  <si>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</si>
  <si>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#50 mm²</t>
  </si>
  <si>
    <t>Condutor de cobre unipolar, isolação em PVC/70ºC, camada de proteção em PVC, não propagador de chamas, classe de tensão 750V, encordoamento classe 5, flexível, com a seguinte seção nominal: #95 mm²</t>
  </si>
  <si>
    <t>ELETROCALHAS</t>
  </si>
  <si>
    <t>ILUMINAÇÃO E TOMADAS</t>
  </si>
  <si>
    <t>Interruptor 1 tecla paralela e tomada</t>
  </si>
  <si>
    <t>Interruptor 1 tecla simples</t>
  </si>
  <si>
    <t>Interruptor 2 teclas simples</t>
  </si>
  <si>
    <t>Luminárias sobrepor 2x36W completa</t>
  </si>
  <si>
    <t>Luminárias embutir 2x16W completa</t>
  </si>
  <si>
    <t>Luminárias embutir 2x36W completa</t>
  </si>
  <si>
    <t>Luminária com aletas embutir 2x36 completa</t>
  </si>
  <si>
    <t>Luminária de piso, com lâmpada vapor metálico 70W</t>
  </si>
  <si>
    <t>Projetor com lâmpada de vapor metálico 150W</t>
  </si>
  <si>
    <t>Projetor com lâmpada de vapor metálico 250W</t>
  </si>
  <si>
    <t>Arandelas de sobrepor com 1 lâmpada fluorescente compacta de 60W</t>
  </si>
  <si>
    <t>INSTALAÇÕES DE REDE ESTRUTURADA</t>
  </si>
  <si>
    <t>EQUIPAMENTOS PASSIVOS</t>
  </si>
  <si>
    <t>Patch Panel 19"  - 24 portas, Categoria 6</t>
  </si>
  <si>
    <t xml:space="preserve">un </t>
  </si>
  <si>
    <t>Guias de cabos simples</t>
  </si>
  <si>
    <t xml:space="preserve">Guia de Cabos Vertical, fechado </t>
  </si>
  <si>
    <t>Guia de Cabos Vertical</t>
  </si>
  <si>
    <t>20.1.6</t>
  </si>
  <si>
    <t xml:space="preserve">Guia de Cabos Superior, fechado </t>
  </si>
  <si>
    <t>20.1.7</t>
  </si>
  <si>
    <t>20.1.8</t>
  </si>
  <si>
    <t>20.1.9</t>
  </si>
  <si>
    <t>Bandeja deslizante perfurada</t>
  </si>
  <si>
    <t>CABOS EM PAR TRANÇADOS</t>
  </si>
  <si>
    <t>Cabo UTP -6 (24AWG)</t>
  </si>
  <si>
    <t>Cabo coaxial</t>
  </si>
  <si>
    <t>Cabos de conexões – Patch cord categoria 6  - 2,5 metros</t>
  </si>
  <si>
    <t>TOMADAS</t>
  </si>
  <si>
    <t>20.4.2</t>
  </si>
  <si>
    <t>Conector emenda para cabo coaxial</t>
  </si>
  <si>
    <t>20.4.3</t>
  </si>
  <si>
    <t>CAIXAS E ACESSÓRIOS</t>
  </si>
  <si>
    <t>Caixa de passagem em alvenaria 30x30x30 com tampa de ferro fundido</t>
  </si>
  <si>
    <t>Caixa de passagem em PVC ou ferro de embutir no teto 30x30x12</t>
  </si>
  <si>
    <t>20.5.2</t>
  </si>
  <si>
    <t>Eletroduto PVC flexivel 1", inclusive conexões</t>
  </si>
  <si>
    <t>Eletroduto PVC flexivel 3/4", inclusive conexões</t>
  </si>
  <si>
    <t>Eletrocalha lisa com tampa 100 x 50 mm, inclusive conexões</t>
  </si>
  <si>
    <t>SISTEMA DE EXAUSTÃO MECÂNICA</t>
  </si>
  <si>
    <t>Exaustor axial interno vazão 40m³/min.</t>
  </si>
  <si>
    <t>Exaustor mecânico para banheiro 80m3/h com duto flexível - kit</t>
  </si>
  <si>
    <t>22.5</t>
  </si>
  <si>
    <t>Abraçadeira-guia reforçada 2"</t>
  </si>
  <si>
    <t>Clips galvanizado</t>
  </si>
  <si>
    <t>22.6</t>
  </si>
  <si>
    <t>Caixa de equalização de potências 200x200mm em aço com barramento, expessura  6 mm</t>
  </si>
  <si>
    <t>22.7</t>
  </si>
  <si>
    <t>Escavação de vala para aterramento</t>
  </si>
  <si>
    <t>22.8</t>
  </si>
  <si>
    <t>22.9</t>
  </si>
  <si>
    <t>22.10</t>
  </si>
  <si>
    <t>22.11</t>
  </si>
  <si>
    <t>22.12</t>
  </si>
  <si>
    <t>Conjunto de mastros para bandeiras em tubo ferro galvanizado telescópico (alt= 7m (3mx2" + 4mx1 1/2")</t>
  </si>
  <si>
    <t>Bancada em granito cinza andorinha - espessura 2cm, conforme projeto</t>
  </si>
  <si>
    <t>Prateleira,acabamentos em granito cinza andorinha - espessura 2cm, conforme projeto</t>
  </si>
  <si>
    <t xml:space="preserve">Prateleiras e escaninhos em mdf </t>
  </si>
  <si>
    <t>Bancos de concreto</t>
  </si>
  <si>
    <t>Peitoril em granito cinza, largura=17,00cm espessura variável e pingadeira</t>
  </si>
  <si>
    <t>Mão francesa metálica para apoio das pratelerias e bancadas</t>
  </si>
  <si>
    <t>CAIXA DÁGUA - 30.000L</t>
  </si>
  <si>
    <t>23.2.3</t>
  </si>
  <si>
    <t>23.2.4</t>
  </si>
  <si>
    <t>23.2.5</t>
  </si>
  <si>
    <t>Escada interna e externa tipo marinheiro, inclusive pintura</t>
  </si>
  <si>
    <t>23.2.6</t>
  </si>
  <si>
    <t>Guarda corpo de 1,0m de altura</t>
  </si>
  <si>
    <t>23.2.7</t>
  </si>
  <si>
    <t>Preparo de superfície: jateamento abrasivo ao metal branco (interno e externo), padrão AS 3.</t>
  </si>
  <si>
    <t>Acabamento interno: duas demãos de espessura seca de primer Epóxi</t>
  </si>
  <si>
    <t>Pintura Externa: uma demão de poliuretano na cor amarelo</t>
  </si>
  <si>
    <t>Planejamento</t>
  </si>
  <si>
    <t>Tapume de chapa de madeira compensada, espessura 6mm (40x2,20m)</t>
  </si>
  <si>
    <t xml:space="preserve">Escavação manual de valas em qualquer terreno exceto rocha até h=2,0 m </t>
  </si>
  <si>
    <t>MURETA E ABRIGO DE GÁS - VIGAS BALDRAME</t>
  </si>
  <si>
    <t>3.5.3</t>
  </si>
  <si>
    <t>3.5.5</t>
  </si>
  <si>
    <t>Armação de aço CA-50 Ø 25mm; incluso fornecimento, corte, dobra e colocação</t>
  </si>
  <si>
    <t>Armação de aço CA-60 Ø 4,2mm; incluso fornecimento, corte, dobra e colocação</t>
  </si>
  <si>
    <t>3.3.8</t>
  </si>
  <si>
    <t>3.3.9</t>
  </si>
  <si>
    <t>Alvenaria em tijolos maciços 5x10x20 cm (espessura 10cm), acentamento com argamassa no traço 1:2:8 (cimento, cal e areia)</t>
  </si>
  <si>
    <t>5.2.6</t>
  </si>
  <si>
    <t>5.2.7</t>
  </si>
  <si>
    <t>Janela de Alumínio - JA-03, 140x115, completa conforme projeto de esquadrias - Fixa</t>
  </si>
  <si>
    <t>Janela de Alumínio - JA-16, 160x0,85, completa conforme projeto de esquadrias - Fixa</t>
  </si>
  <si>
    <t>Vidro liso temperado incolor, espessura 6mm para janelas</t>
  </si>
  <si>
    <t>Porta de correr - PA4 - 450x270  conforme projeto de esquadrias, inclusive ferragens e vidro liso incolor, espessura 8mm</t>
  </si>
  <si>
    <t xml:space="preserve">Porta de Madeira - PM4 - 80x210, incluso ferragens e fechadura, conforme projeto de esquadrias </t>
  </si>
  <si>
    <t xml:space="preserve">Porta de Madeira - PM1 - 70x210, incluso ferragens e fechadura, conforme projeto de esquadrias </t>
  </si>
  <si>
    <t>Porta de Madeira - PM2 - 80x210, com veneziana, incluso ferragens e fechadura, conforme projeto de esquadrias</t>
  </si>
  <si>
    <t>Bandeiras fixas de vidro 175x35 para porta PV2, conforme projeto de esquadria</t>
  </si>
  <si>
    <t>Porta de correr - PA5 - 240x210  - conforme projeto de esquadrias, inclusive ferragens e vidro liso incolor, espessura 8mm</t>
  </si>
  <si>
    <t>Porta de abrir - PA3 - 160x210 em chapa de alumínio com veneziana- conforme projeto de esquadrias, inclusive ferragens e vidro</t>
  </si>
  <si>
    <t>7.7</t>
  </si>
  <si>
    <t>7.8</t>
  </si>
  <si>
    <t>Impermeabilização com argamassa e aditivo impermeabilizante e=2cm em áreas molhadas</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</si>
  <si>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</si>
  <si>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</si>
  <si>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</si>
  <si>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</si>
  <si>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</si>
  <si>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</si>
  <si>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</si>
  <si>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</si>
  <si>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</si>
  <si>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</si>
  <si>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</si>
  <si>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</si>
  <si>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</si>
  <si>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</si>
  <si>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</si>
  <si>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</si>
  <si>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</si>
  <si>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</si>
  <si>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</si>
  <si>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</si>
  <si>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</si>
  <si>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</si>
  <si>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</si>
  <si>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</si>
  <si>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</si>
  <si>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</si>
  <si>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</si>
  <si>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</si>
  <si>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</si>
  <si>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</si>
  <si>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</si>
  <si>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</si>
  <si>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</si>
  <si>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12.2.5</t>
  </si>
  <si>
    <t>12.2.6</t>
  </si>
  <si>
    <t>12.2.7</t>
  </si>
  <si>
    <t>12.2.8</t>
  </si>
  <si>
    <t>14.41</t>
  </si>
  <si>
    <t>Ralo seco PVC 100mm</t>
  </si>
  <si>
    <t>15.13</t>
  </si>
  <si>
    <t>15.19</t>
  </si>
  <si>
    <t>15.27</t>
  </si>
  <si>
    <t>15.28</t>
  </si>
  <si>
    <t>17.14</t>
  </si>
  <si>
    <t>17.15</t>
  </si>
  <si>
    <t>Porta de abrir - PA1 - 100x210 em chapa de alumínio com veneziana e vidro mini boreal- conforme projeto de esquadrias, inclusive ferragens e vidro</t>
  </si>
  <si>
    <t>Porta de abrir - PA2 - 80x210 em chapa de alumínio com veneziana e vidro mini boreal- conforme projeto de esquadrias, inclusive ferragens e vidro</t>
  </si>
  <si>
    <t>Cuba industrial em aço Inoxidável completa, dimensões 60x50x40cm</t>
  </si>
  <si>
    <t>Cuba em aço Inoxidável completa, dimensões 50x40x20cm</t>
  </si>
  <si>
    <t>Cuba de embutir em aço Inoxidável completa, dimensões 40x34x17cm</t>
  </si>
  <si>
    <t>Instalação básica para abrigo de gás (capacidade 4 cilindros GLP de 45 kg)</t>
  </si>
  <si>
    <t>Envelope de concreto para proteção de tubo enterrado, espessura 3cm</t>
  </si>
  <si>
    <t>Placa de sinalização em PVC, fotoluminescente, "Proibido fumar"</t>
  </si>
  <si>
    <t>Placa de sinalização em PVC, fotoluminescente, "Perigo inflamavel"</t>
  </si>
  <si>
    <t>Placa de sinalização em PVC fotoluminescente, dimensões até 480cm²</t>
  </si>
  <si>
    <t>Tubo aço galvanizado 65mm - 2 1/2"</t>
  </si>
  <si>
    <t>Tampão ferro fundido para passeio com inscrição "Incêndio" 50X50cm</t>
  </si>
  <si>
    <t>20.5.3</t>
  </si>
  <si>
    <t>Tomada completa TV/SAT</t>
  </si>
  <si>
    <t>20.5.4</t>
  </si>
  <si>
    <t>20.5.5</t>
  </si>
  <si>
    <t>Fita adesiva antiderrapante 50mm para degraus dos banheiros</t>
  </si>
  <si>
    <t>União ferro galvanizado Ø 2½" com assento cônico</t>
  </si>
  <si>
    <t>Alarme sonoro/visual com acionador manual</t>
  </si>
  <si>
    <t>Válvula de descarga com duplo acionamento</t>
  </si>
  <si>
    <t>Eletroduto PVC flexível corrugado reforçado, Ø25mm (DN 3/4"), inclusive conexões</t>
  </si>
  <si>
    <t>Eletroduto PVC flexível corrugado reforçado, Ø32mm (DN 1"), inclusive conexões</t>
  </si>
  <si>
    <t>Eletroduto PVC rigido roscavel, Ø50mm (DN 1 1/2"), inclusive conexões</t>
  </si>
  <si>
    <t>Eletroduto PVC rigido roscavel, Ø75mm (DN 2 1/2"), inclusive conexões</t>
  </si>
  <si>
    <t>Eletroduto PVC rigido roscavel, Ø85mm (DN 3"), inclusive conexões</t>
  </si>
  <si>
    <t>Interruptor 3 teclas simples</t>
  </si>
  <si>
    <t>Interruptor 1 tecla simples e tomada</t>
  </si>
  <si>
    <t>Quadro de Distribuição de embutir, completo, (para 12 disjuntores monopolares, com barramento para as fases, neutro e para proteção, metálico, pintura eletrostática epóxi cor bege, c/ porta, trinco e acessórios)</t>
  </si>
  <si>
    <t>Eletrocalha lisa tipo U 150x75mm com tampa, inclusive conexões</t>
  </si>
  <si>
    <t>Tomada universal, 20A, cor branca, completa</t>
  </si>
  <si>
    <t>Tomada universal, 10A, cor branca, completa</t>
  </si>
  <si>
    <t>Tomada dupla 10A, completa</t>
  </si>
  <si>
    <t>Cabo de cobre nu 35mm²</t>
  </si>
  <si>
    <t>Cabo de cobre nu 50mm²</t>
  </si>
  <si>
    <t>Limpeza de obra</t>
  </si>
  <si>
    <t>Alvenaria de vedação de 1 vez em tijolos cerâmicos de 08 furos (dimensões nominais: 19x19x09); assentamento em argamassa no traço 1:2:8 (cimento, cal e areia) para sóculos</t>
  </si>
  <si>
    <t>Alvenaria de vedação horizontal em tijolos cerâmicos dimensões nominais: 14x19x39; assentamento em argamassa no traço 1:2:8 (cimento, cal e areia) para parede externa</t>
  </si>
  <si>
    <t>Estrutura steel frame metalica em tesouras</t>
  </si>
  <si>
    <t>Interruptor 2 teclas simples e tomada</t>
  </si>
  <si>
    <t>Condutor de cobre unipolar, isolação em PVC/70ºC, camada de proteção em PVC, não propagador de chamas, classe de tensão 750V, encordoamento classe 5, flexível, com a seguinte seção nominal: #150 mm²</t>
  </si>
  <si>
    <t>Eletroduto aço galvanizado, Ø25mm (DN 3/4"), inclusive conexões</t>
  </si>
  <si>
    <t>Disjuntor tripolar termomagnético 50A</t>
  </si>
  <si>
    <t>Interruptor bipolar DR - 40A</t>
  </si>
  <si>
    <t>Interruptor bipolar DR - 63A</t>
  </si>
  <si>
    <t>Caixa de passagem de sobrepor no teto PVC 100x100x80mm</t>
  </si>
  <si>
    <t>Módulo de saída de fio (para chuveiro)</t>
  </si>
  <si>
    <t>18.2.16</t>
  </si>
  <si>
    <t>18.2.17</t>
  </si>
  <si>
    <t>Mini-rack de parede 19" x 5u x 370mm</t>
  </si>
  <si>
    <t>Marcação de piso para localização de extintor e hidrante, dimensões 100x100cm</t>
  </si>
  <si>
    <t>Rodapé vinilico de 7cm de altura</t>
  </si>
  <si>
    <t>Rodapé cerâmico de 10cm de altura com placas de dimensões 60x60cm</t>
  </si>
  <si>
    <t xml:space="preserve">Emassamento de paredes internas e externas com massa acrílica, 2 demãos </t>
  </si>
  <si>
    <t>Alvenaria de vedação horizontal em tijolos cerâmicos dimensões nominais: 14x19x39; assentamento em argamassa no traço 1:2:8 (cimento, cal e areia)</t>
  </si>
  <si>
    <t>10.1.13</t>
  </si>
  <si>
    <t>INSTALAÇÃO ELÉTRICA - 127V</t>
  </si>
  <si>
    <t>Disjuntor bipolar termomagnético 32A</t>
  </si>
  <si>
    <t>Disjuntor bipolar termomagnético 10A</t>
  </si>
  <si>
    <t>Disjuntor bipolar termomagnético 15A</t>
  </si>
  <si>
    <t>Disjuntor bipolar termomagnético 20A</t>
  </si>
  <si>
    <t>Disjuntor bipolar termomagnético 40A</t>
  </si>
  <si>
    <t>Disjuntor tripolar termomagnético 25A</t>
  </si>
  <si>
    <t>Disjuntor tripolar termomagnético 90A</t>
  </si>
  <si>
    <t>Disjuntor tripolar termomagnético 100A</t>
  </si>
  <si>
    <t>Disjuntor tripolar termomagnético 400A</t>
  </si>
  <si>
    <t>18.2.18</t>
  </si>
  <si>
    <t>18.2.19</t>
  </si>
  <si>
    <t>18.2.20</t>
  </si>
  <si>
    <t>18.2.21</t>
  </si>
  <si>
    <t>Eletroduto PVC rigido roscavel, Ø110mm (DN 4"), inclusive conexões</t>
  </si>
  <si>
    <t>Lastro de concreto não-estrutural, espessura 5cm - fundo de vala</t>
  </si>
  <si>
    <t>Lastro de concreto não-estrutural, espessura 7cm, com impermeabilizante - entre baldrames</t>
  </si>
  <si>
    <t>Porta de abrir - PA6 - 120x170 - veneziana- conforme projeto de esquadrias, inclusive ferragens</t>
  </si>
  <si>
    <t>Revestimento cerâmico de paredes PEI IV - cerâmica 10 x 10 cm - incl. rejunte - conforme projeto - vermelha</t>
  </si>
  <si>
    <t>Contrapiso de concreto não-estrutural, espessura 3cm e preparo mecânico</t>
  </si>
  <si>
    <t>Porta de Madeira - PM3 - 82x210, incluso ferragens e fechadura, conforme projeto de esquadrias</t>
  </si>
  <si>
    <t>Reboco para paredes internas, externas, pórticos, vigas, traço 1:4,5 - espessura 0,5 cm</t>
  </si>
  <si>
    <t>MURETA</t>
  </si>
  <si>
    <t>Piso tátil direcional em placas de borracha 25x25cm - azul</t>
  </si>
  <si>
    <t>Piso tátil alerta em placas de borracha 25x25cm - azul</t>
  </si>
  <si>
    <t>Piso tátil alerta em placas de borracha 25x25cm - amarela</t>
  </si>
  <si>
    <t>Piso tátil direcional em placas pré-mioldadas 25x25cm - vermelha</t>
  </si>
  <si>
    <t>Piso tátil alerta em placas pré-mioldadas 25x25cm - vermelha</t>
  </si>
  <si>
    <t>22.13</t>
  </si>
  <si>
    <t>22.14</t>
  </si>
  <si>
    <t>22.15</t>
  </si>
  <si>
    <t>Caixa de inspeção com tampa em PVC, Ø 230mm x 250mm</t>
  </si>
  <si>
    <t>Solda exotermica</t>
  </si>
  <si>
    <t>Reaterro manual de valas com compactação mecanizada</t>
  </si>
  <si>
    <t>3.5.6</t>
  </si>
  <si>
    <t>3.4.5</t>
  </si>
  <si>
    <t>Montagem e desmontagem de forma para vigas, em chapa de madeira compensada plastificada com reaproveitamento</t>
  </si>
  <si>
    <t>Caixa de gordura simples</t>
  </si>
  <si>
    <t>Lavatório de canto suspenso com mesa, DECA ou equivalente, com válvula, sifão e engate flexivel cromados</t>
  </si>
  <si>
    <t>Cabide metálico, Deca ou equivalente</t>
  </si>
  <si>
    <t>Papeleira Metálica, DECA ou equivalente</t>
  </si>
  <si>
    <t>Bacia Sanitária Convencional, Deca ou equivalente com acessórios</t>
  </si>
  <si>
    <t>Lavatório pequeno cor branco gelo, com coluna suspensa, Deca ou equivalente</t>
  </si>
  <si>
    <t>Tanque Grande 40L cor Branco Gelo, incluso torneirade metal cromado, Deca ou equivalente</t>
  </si>
  <si>
    <t>Chuveiro Maxi Ducha com desviador para duchas elétricas, Lorenzetti ou equivalente</t>
  </si>
  <si>
    <t>Torneira elétrica LorenEasy, Lorenzetti ou equivalente</t>
  </si>
  <si>
    <t>Torneira elétrica Fortti Maxi, Lorenzetti ou equivalente</t>
  </si>
  <si>
    <t>Ducha Higiênica com registro e derivação, Deca ou equivalente</t>
  </si>
  <si>
    <t>Torneira para cozinha de mesa bica móvel, Deca ou equivalente</t>
  </si>
  <si>
    <t>Torneira de parede de uso geral para jardim</t>
  </si>
  <si>
    <t>Torneira para lavatório de mesa bica baixa, Deca ou equivalente</t>
  </si>
  <si>
    <t>Dispenser Saboneteira, Melhoramentos ou equivalente</t>
  </si>
  <si>
    <t>Dispenser Toalha, Melhoramentos ou equivalente</t>
  </si>
  <si>
    <t>Barra de apoio 80 cm, aço inox polido, Deca ou equivalente</t>
  </si>
  <si>
    <t>Barra de apoio 70 cm, aço inox polido, Deca ou equivalente</t>
  </si>
  <si>
    <t>Barra de apoio 40 cm, aço inox polido, Deca ou equivalente</t>
  </si>
  <si>
    <t>Disjuntor monopolar termomagnético 10A</t>
  </si>
  <si>
    <t>Disjuntor monopolar termomagnético 13A</t>
  </si>
  <si>
    <t>Disjuntor monopolar termomagnético 16A</t>
  </si>
  <si>
    <t>Disjuntor monopolar termomagnético 20A</t>
  </si>
  <si>
    <t>Haste tipo coopperweld 5/8" x 2,40m</t>
  </si>
  <si>
    <t>Pára-raios tipo Franklin em latão cromado</t>
  </si>
  <si>
    <t>Ligação provisória de energia elétrica aérea monofásica 50A com poste de concreto; inclusive cabeamento, caixa de proteção para medidor e aterramento</t>
  </si>
  <si>
    <t>Arrasamento mecanico de estaca de concreto armado, diametros de até 40 cm</t>
  </si>
  <si>
    <t>Fechamento de shafts com placas de gesso acartonado</t>
  </si>
  <si>
    <t>Bucha de redução sold. curta 85mm - 75mm</t>
  </si>
  <si>
    <t>Bucha de redução sold. curta 110mm - 85mm</t>
  </si>
  <si>
    <t>Bucha de redução sold. longa 50mm-32mm</t>
  </si>
  <si>
    <t>Redução excêntrica, pvc, serie r, água pluvial, dn 75 x 50 mm, junta elástica</t>
  </si>
  <si>
    <t>Luva de redução, pvc, soldável, dn 60mm x 50mm</t>
  </si>
  <si>
    <t>Luva de redução, pvc, soldável, dn 32mm x 25mm</t>
  </si>
  <si>
    <t>Adaptador sol. curto com bolsa-rosca para registro - 85mm - 3"</t>
  </si>
  <si>
    <t>Adaptador sol. curto com bolsa-rosca para registro - 60mm - 2"</t>
  </si>
  <si>
    <t>Adaptador sol. curto com bolsa-rosca para registro - 20mm - 1/2"</t>
  </si>
  <si>
    <t>Adaptador sol. curto com bolsa-rosca para registro - 25mm - 3/4"</t>
  </si>
  <si>
    <t>Adaptador sol. curto com bolsa-rosca para registro - 32mm - 1"</t>
  </si>
  <si>
    <t>Adaptador sol. curto com bolsa-rosca para registro - 50mm - 1 1/2"</t>
  </si>
  <si>
    <t>Luva de redução, pvc, soldável, dn 50mm x 25mm</t>
  </si>
  <si>
    <t>Bucha de redução sold. longa 85mm-60mm</t>
  </si>
  <si>
    <t>Joelho de redução 90º soldavel com bucha latão - 25mm - 1/2"</t>
  </si>
  <si>
    <t>Joelho 90º soldavel com bucha de latão - 25mm - 3/4"</t>
  </si>
  <si>
    <t>Joelho de redução 90º soldavel 32mm-25mm</t>
  </si>
  <si>
    <t>Adaptador soldavel com flange livre para caixa d'agua - 100mm - 4"</t>
  </si>
  <si>
    <t>Adaptador soldavel com flange livre para caixa d'agua - 85mm - 3"</t>
  </si>
  <si>
    <t>Adaptador sol. curto com bolsa-rosca para registro - 110mm - 4"</t>
  </si>
  <si>
    <t xml:space="preserve">Caixa de passagem PVC 4x2" - </t>
  </si>
  <si>
    <t>Tubo PVC soldável Ø 20 mm</t>
  </si>
  <si>
    <t>Tubo PVC soldável Ø 25 mm</t>
  </si>
  <si>
    <t>Tubo PVC soldável Ø 32 mm</t>
  </si>
  <si>
    <t>Tubo PVC soldável Ø 50 mm</t>
  </si>
  <si>
    <t>Tubo PVC soldável Ø 60 mm</t>
  </si>
  <si>
    <t>Tubo PVC soldável Ø 75mm</t>
  </si>
  <si>
    <t>Tubo PVC soldável Ø 85mm</t>
  </si>
  <si>
    <t>Tubo PVC soldável Ø 110mm</t>
  </si>
  <si>
    <t>Joelho 45 soldável - 25mm</t>
  </si>
  <si>
    <t>Joelho 45 soldável - 32mm</t>
  </si>
  <si>
    <t>Joelho 45 soldável - 50mm</t>
  </si>
  <si>
    <t>Joelho 45 soldável - 75mm</t>
  </si>
  <si>
    <t>Joelho 45 soldável - 85mm</t>
  </si>
  <si>
    <t>Joelho 90 soldável - 20mm</t>
  </si>
  <si>
    <t>Joelho 90 soldável - 25mm</t>
  </si>
  <si>
    <t>Joelho 90 soldável - 32mm</t>
  </si>
  <si>
    <t>Joelho 90 soldável - 50mm</t>
  </si>
  <si>
    <t>Joelho 90 soldável - 60mm</t>
  </si>
  <si>
    <t>Joelho 90 soldável - 75mm</t>
  </si>
  <si>
    <t>Joelho 90 soldável - 85mm</t>
  </si>
  <si>
    <t>Joelho 90 soldável - 110mm</t>
  </si>
  <si>
    <t>Tê 90 soldável - 25mm</t>
  </si>
  <si>
    <t>Tê 90 soldável - 32mm</t>
  </si>
  <si>
    <t>Tê 90 soldável - 50mm</t>
  </si>
  <si>
    <t>Tê 90 soldável - 75mm</t>
  </si>
  <si>
    <t>Tê 90 soldável - 85mm</t>
  </si>
  <si>
    <t>Tê 90 soldável - 110mm</t>
  </si>
  <si>
    <t>Tê de redução 90 soldavel - 32mm - 25mm</t>
  </si>
  <si>
    <t>Tê de redução 90 soldavel - 50mm - 25mm</t>
  </si>
  <si>
    <t>Tê de redução 90 soldavel - 50mm - 32mm</t>
  </si>
  <si>
    <t>Tê de redução 90 solda´vel - 60mm - 50mm</t>
  </si>
  <si>
    <t>Tê de redução 90 soldavel - 75mm - 50mm</t>
  </si>
  <si>
    <t>Tê de redução 90 soldavel - 75mm - 60mm</t>
  </si>
  <si>
    <t>Tê de redução 90 soldavel - 85mm - 60mm</t>
  </si>
  <si>
    <t>Tê de redução 90 soldavel - 85mm - 75mm</t>
  </si>
  <si>
    <t>Tê redução 90º soldavel com bucha latão B central - 25mm - 1/2"</t>
  </si>
  <si>
    <t>Tê soldavel com bucha latão bolsa central - 25mm - 3/4"</t>
  </si>
  <si>
    <t>Registro de esfera 1/2"</t>
  </si>
  <si>
    <t>Registro bruto de gaveta 2"</t>
  </si>
  <si>
    <t>Registro bruto de gaveta 3"</t>
  </si>
  <si>
    <t>Registro bruto de gaveta 4"</t>
  </si>
  <si>
    <t>Registro de gaveta com canopla cromada 1"</t>
  </si>
  <si>
    <t>Registro de gaveta com canopla cromada 1 1/2"</t>
  </si>
  <si>
    <t>Registro de gaveta com canopla cromada 3/4"</t>
  </si>
  <si>
    <t>Registro de pressão com canopla cromada 3/4"</t>
  </si>
  <si>
    <t>Tubo de PVC Ø100mm</t>
  </si>
  <si>
    <t>Tubo de PVC Ø150mm</t>
  </si>
  <si>
    <t>Joelho 45 - 100mm</t>
  </si>
  <si>
    <t>Joelho 90 - 100mm</t>
  </si>
  <si>
    <t>Junção simples - 100mm - 100mm</t>
  </si>
  <si>
    <t>Tubo de PVC rígido 100mm</t>
  </si>
  <si>
    <t>Tubo de PVC rígido 40mm</t>
  </si>
  <si>
    <t>Tubo de PVC rígido 50mm</t>
  </si>
  <si>
    <t>Tubo de PVC rígido 75mm</t>
  </si>
  <si>
    <t>Tubo de PVC rígido 150mm</t>
  </si>
  <si>
    <t>Joelho PVC 45º 100mm</t>
  </si>
  <si>
    <t>Joelho PVC 45º 75mm</t>
  </si>
  <si>
    <t>Joelho PVC 45º 50mm</t>
  </si>
  <si>
    <t>Joelho PVC 45º 40mm</t>
  </si>
  <si>
    <t>Joelho PVC 90º 100mm</t>
  </si>
  <si>
    <t>Joelho PVC 90º 75mm</t>
  </si>
  <si>
    <t>Joelho PVC 90º 50mm</t>
  </si>
  <si>
    <t>Joelho PVC 90º 40mm</t>
  </si>
  <si>
    <t>Junção PVC simples 100mm-50mm</t>
  </si>
  <si>
    <t>Junção PVC simples 100mm-75mm</t>
  </si>
  <si>
    <t>Junção PVC simples 100mm-100mm</t>
  </si>
  <si>
    <t>Junção PVC simples 75mm-50mm</t>
  </si>
  <si>
    <t>Junção PVC simples 75mm-75mm</t>
  </si>
  <si>
    <t>Junção PVC simples 40mm-40mm</t>
  </si>
  <si>
    <t>Redução excêntrica PVC 100mm-50mm</t>
  </si>
  <si>
    <t>Redução excêntrica PVC 75mm-50mm</t>
  </si>
  <si>
    <t>Tê PVC 90º - 40mm</t>
  </si>
  <si>
    <t>Tê PVC sanitario 100mm-50mm</t>
  </si>
  <si>
    <t>Tê PVC sanitario 100mm-75mm</t>
  </si>
  <si>
    <t>Tê PVC sanitario 150mm-100mm</t>
  </si>
  <si>
    <t>Tê PVC sanitario 50mm-50mm</t>
  </si>
  <si>
    <t>Tê PVC sanitario 75mm-75mm</t>
  </si>
  <si>
    <t>Tê PVC sanitário 75mm-50mm</t>
  </si>
  <si>
    <t>Tê PVC sanitário 100mm-100mm</t>
  </si>
  <si>
    <t>Joelho 90 solável - 25mm</t>
  </si>
  <si>
    <t>Bomba hidraulica trifásica 3 cv</t>
  </si>
  <si>
    <t>Portão de abrir com gradil metálico e tela de aço galvanizado, inclusive pintura</t>
  </si>
  <si>
    <t>Fechamento com chapa de aço perfurada, inclusive perfis metálicos para suporte e pintura</t>
  </si>
  <si>
    <t>Access Point Wireless 2.4 GHz - 300Mpbs</t>
  </si>
  <si>
    <t>Telha Sanduiche metalica com preenchimento em PIR 30mm, 0,5 x 0,43mm</t>
  </si>
  <si>
    <t>Switches de 48 portas</t>
  </si>
  <si>
    <t xml:space="preserve">Coifa de centro em aço inox de 1500x1000x600 mm, duto de ligação e chapéu chines </t>
  </si>
  <si>
    <t>Cuba de embutir oval em louça branca</t>
  </si>
  <si>
    <t>Chapa metalica (alumínio) 0,80m x 0,4m, e= 1mm para as portas</t>
  </si>
  <si>
    <t>Eletroduto aço galvanizado 2", inclusive conexões</t>
  </si>
  <si>
    <t>Eletroduto aço galvanizado 3/4", inclusive conexões</t>
  </si>
  <si>
    <t>20.5.6</t>
  </si>
  <si>
    <t>20.5.7</t>
  </si>
  <si>
    <t>Eletroduto PVC roscavel 1 1/4", inclusive conexões</t>
  </si>
  <si>
    <t>Eletroduto aço galvanizado 1 1/4", inclusive conexões</t>
  </si>
  <si>
    <t>Acabamento externo: duas demãos de espessura seca de primer Epóxi</t>
  </si>
  <si>
    <t>Corrimão dupla altura em aço inox 1 1/2"</t>
  </si>
  <si>
    <t>23.1.9</t>
  </si>
  <si>
    <t>Reservatório de chapa de aço carbono e solda interna e externa, com boca de inspeção e sistema de ancoragem, conforme projeto</t>
  </si>
  <si>
    <t>Gradil metalico e tela de aço galvanizado, inclusive pintura  (GR1, GR2, GR3, GR4)</t>
  </si>
  <si>
    <t>Portão de abrir em chapa de aço perfurada, inclusive pintura (PF1 e PF2)</t>
  </si>
  <si>
    <t>Tomada modular RJ-45 completa</t>
  </si>
  <si>
    <t xml:space="preserve">Quadro de medição </t>
  </si>
  <si>
    <t>C4822</t>
  </si>
  <si>
    <t>C4823</t>
  </si>
  <si>
    <t>Cadeira articulada para banho</t>
  </si>
  <si>
    <t>Abrigo para hidrante - 90x60x25cm, completo</t>
  </si>
  <si>
    <t>Vergalhão CA - 25 # 10mm</t>
  </si>
  <si>
    <t>Cabo de cobre nu 16mm2</t>
  </si>
  <si>
    <t>Placa de inauguração metálica 0,47x0,57m</t>
  </si>
  <si>
    <t>Fossa séptica 2,30 x 4,15 m</t>
  </si>
  <si>
    <t>Sumidouro Ø 3,80m</t>
  </si>
  <si>
    <t>10.1.14</t>
  </si>
  <si>
    <t xml:space="preserve">Caixa de passage PVC octogonal 3" </t>
  </si>
  <si>
    <t>CONCRETO ARMADO PARA FUNDAÇÕES - BLOCOS</t>
  </si>
  <si>
    <t>SINAPI</t>
  </si>
  <si>
    <t>Escavação manual de valas em qualquer terreno exceto rocha até h= 2,0m</t>
  </si>
  <si>
    <t>Regularização e compactação do fundo de valas</t>
  </si>
  <si>
    <t>Estaca escavada mecanicamente com 25 cm de diametro, sem armação</t>
  </si>
  <si>
    <t>Estaca escavada mecanicamente com 30 cm de diametro, sem armação</t>
  </si>
  <si>
    <t>Lastro de concreto não-estrutural, espessura 5 cm</t>
  </si>
  <si>
    <t>Requadro para ventilação em chapa de alumínio com veneziana</t>
  </si>
  <si>
    <t>Bacia Convencional infantil, para válvula de descarga, em louca branca, assento plástico, anel de vedação, Deca ou equivalente</t>
  </si>
  <si>
    <t>Barra metálica com pintura cinza para proteção dos espelhos e chuveiro infantil dn 1 1/4"</t>
  </si>
  <si>
    <t>Colchão de areia</t>
  </si>
  <si>
    <t>Pintura de esmalte sintético para estrutura metálica, 2 demãos</t>
  </si>
  <si>
    <t>Pintura em esmalte sintético em esquadrias de madeira, 2 demãos</t>
  </si>
  <si>
    <t>Pintura em esmalte sintético em rodameio de madeira, 2 demãos</t>
  </si>
  <si>
    <t>Pintura em esmalte sintético em esquadria de ferro, 2 demãos</t>
  </si>
  <si>
    <t xml:space="preserve">Soleira em granito cinza andorinha, largura 15 cm, espessura 2 cm </t>
  </si>
  <si>
    <t xml:space="preserve">Soleira em granito cinza andorinha, largura 30 cm, espessura 2 cm </t>
  </si>
  <si>
    <t>Piso vinílico em manta espessura 2 mm</t>
  </si>
  <si>
    <t>Piso cimentado desempenado com acabamento liso espessura 2,0cm com junta plastica acabada 1,2m - solários, varandas e pátio coberto</t>
  </si>
  <si>
    <t>Barra de apoio 60 cm, aço inox polido, Deca ou equivalente - PM3 e PM5</t>
  </si>
  <si>
    <t xml:space="preserve">Porta de Madeira - PM5 - 82 cm x 210 cm com visor, incluso ferragens e fechadura, conforme projeto de esquadrias </t>
  </si>
  <si>
    <t>Caixa de passagem PVC 4x2"</t>
  </si>
  <si>
    <t>Passeio em concreto desempenado com junta plastica a cada 1,20m espessura 10cm</t>
  </si>
  <si>
    <t>Terminal ou conector de pressao - para cabo 35mm²</t>
  </si>
  <si>
    <t>Cronograma de Planejamento</t>
  </si>
  <si>
    <t>Estaca escavada mecanicamente com 20 cm de diametro, sem armação</t>
  </si>
  <si>
    <t>Estaca escavada mecanicamente com 40 cm de diametro, sem armação</t>
  </si>
  <si>
    <t>PREFEITURA MUNICIPAL DE PAPAGAIOS</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</si>
  <si>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</si>
  <si>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ED-16660</t>
  </si>
  <si>
    <t>ED-16342</t>
  </si>
  <si>
    <t>Instalação provisória de água EXECUÇÃO DE RESERVATÓRIO ELEVADO DE ÁGUA (1000 LITROS) EM CANTEIRO DE  OBRA, APOIADO EM ESTRUTURA DE MADEIRA.</t>
  </si>
  <si>
    <t>LIGAÇÃO PROVISÓRIA DE ÁGUA E ESGOTO PARA CONTAINER (
ESCRITÓRIO DE OBRA)</t>
  </si>
  <si>
    <t>ED-16341</t>
  </si>
  <si>
    <t>ED-17989</t>
  </si>
  <si>
    <r>
      <rPr>
        <u/>
        <sz val="12"/>
        <rFont val="Arial"/>
        <family val="2"/>
      </rPr>
      <t xml:space="preserve">Adaptador soldavel com flange livre para caixa d'agua - 20mm </t>
    </r>
    <r>
      <rPr>
        <sz val="12"/>
        <rFont val="Arial"/>
        <family val="2"/>
      </rPr>
      <t>- 1/2"</t>
    </r>
  </si>
  <si>
    <t>%</t>
  </si>
  <si>
    <t>subtotal</t>
  </si>
  <si>
    <t>Pavimentação em blocos intertravado de concreto, assentados sobre colchão de areia</t>
  </si>
  <si>
    <t xml:space="preserve">MURO DIVISÓRIO EM BLOCO DE CONCRETO COM ACABAMENTO
REVESTIDO, ESP.15CM, ALTURA DE 220CM, COM SAPATA EM
CONCRETO ARMADO , DIMENSÃO (50X55)CM, FORMA EM
CONTRA BARRANCO, INCLUSIVE ESCAVAÇÃO COM TRANSPORTE
E RETIRADA DO MATERIAL ESCAVADO (EM CAÇAMBA),
PINGADEIRA EM CONCRETO, CHAPISCO/REBOCO COM
ARGAMASSA (CIMENTO E AREIA) E PINTURA EM DUAS (2)
DEMÃOS
</t>
  </si>
  <si>
    <t>ED-50397</t>
  </si>
  <si>
    <t>M</t>
  </si>
  <si>
    <t>1.11</t>
  </si>
  <si>
    <t>1.12</t>
  </si>
  <si>
    <t xml:space="preserve">Muro de arrimo em concreto, tipo OC.MA-01 (Execução, incluindo
fornecimento e transporte de todos os materiais)
</t>
  </si>
  <si>
    <t>RO-41596</t>
  </si>
  <si>
    <t>m3</t>
  </si>
  <si>
    <t>CORTE E DESATERRO MECÂNICO PARA REGULARIZAÇÃO, COM
TRATOR DE ESTEIRA, INCLUSIVE ARRASTAMENTO NIVELADO,
AFASTAMENTO E EMPILHAMENTO, EXCLUSIVE CARGA,
TRANSPORTE E DESCARGA</t>
  </si>
  <si>
    <t>ED-51100</t>
  </si>
  <si>
    <t>Gradil metálico padrão DER-MG (Execução, incluindo o fornecimento e
transporte de todos os materiais)</t>
  </si>
  <si>
    <t>24.3</t>
  </si>
  <si>
    <t>24.4</t>
  </si>
  <si>
    <t>24.5</t>
  </si>
  <si>
    <t>RO-42424</t>
  </si>
  <si>
    <t xml:space="preserve"> PORTÃO EM PERFIL E CHAPA METÁLICA COLOCADO COM
CADEADO</t>
  </si>
  <si>
    <t>ED-50985</t>
  </si>
  <si>
    <t>m2</t>
  </si>
  <si>
    <t>Data de preço: OUTUBRO 2023</t>
  </si>
  <si>
    <t xml:space="preserve">Obra:  CRECHE  INFANTIL  </t>
  </si>
  <si>
    <t>24.6</t>
  </si>
  <si>
    <t xml:space="preserve">EXECUÇÃO DE PAVIMENTO INTERTRAVADO, ESPESSURA 10CM,
FCK 40MPA, INCLUINDO FORNECIMENTO E TRANSPORTE DE
TODOS OS MATERIAIS E COLCHÃO DE ASSENTAMENTO COM
ESPESSURA 6CM
</t>
  </si>
  <si>
    <t>SETOP</t>
  </si>
  <si>
    <t xml:space="preserve">ED-50420 </t>
  </si>
  <si>
    <t>M2</t>
  </si>
  <si>
    <r>
      <t>Obra</t>
    </r>
    <r>
      <rPr>
        <sz val="10"/>
        <rFont val="Arial"/>
        <family val="2"/>
      </rPr>
      <t>:PROJETO CRECHE NOVA</t>
    </r>
  </si>
  <si>
    <t>LOCAL:AVENIDA CORONEL DIOGO SN BAIRRO MIGUEL DE CASTRO MACHADO</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</si>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</sst>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R$&quot;\ * #,##0.00_-;\-&quot;R$&quot;\ * #,##0.00_-;_-&quot;R$&quot;\ * &quot;-&quot;??_-;_-@_-"/>
    <numFmt numFmtId="43" formatCode="_-* #,##0.00_-;\-* #,##0.00_-;_-* &quot;-&quot;??_-;_-@_-"/>
    <numFmt numFmtId="164" formatCode="_(* #,##0.00_);_(* \(#,##0.00\);_(* &quot;-&quot;??_);_(@_)"/>
    <numFmt numFmtId="165" formatCode="#,##0.00&quot; &quot;;&quot; (&quot;#,##0.00&quot;)&quot;;&quot; -&quot;#&quot; &quot;;@&quot; &quot;"/>
    <numFmt numFmtId="166" formatCode="#,##0.00&quot; &quot;;&quot;-&quot;#,##0.00&quot; &quot;;&quot; -&quot;#&quot; &quot;;@&quot; &quot;"/>
    <numFmt numFmtId="167" formatCode="[$R$-416]&quot; &quot;#,##0.00;[Red]&quot;-&quot;[$R$-416]&quot; &quot;#,##0.00"/>
    <numFmt numFmtId="168" formatCode="_-* #,##0.00\ _€_-;\-* #,##0.00\ _€_-;_-* &quot;-&quot;??\ _€_-;_-@_-"/>
    <numFmt numFmtId="169" formatCode="#\,##0."/>
    <numFmt numFmtId="170" formatCode="_(&quot;$&quot;* #,##0_);_(&quot;$&quot;* \(#,##0\);_(&quot;$&quot;* &quot;-&quot;_);_(@_)"/>
    <numFmt numFmtId="171" formatCode="_(&quot;$&quot;* #,##0.00_);_(&quot;$&quot;* \(#,##0.00\);_(&quot;$&quot;* &quot;-&quot;??_);_(@_)"/>
    <numFmt numFmtId="172" formatCode="\$#."/>
    <numFmt numFmtId="173" formatCode="#.00"/>
    <numFmt numFmtId="174" formatCode="0.00_)"/>
    <numFmt numFmtId="175" formatCode="%#.00"/>
    <numFmt numFmtId="176" formatCode="#\,##0.00"/>
    <numFmt numFmtId="177" formatCode="#,"/>
    <numFmt numFmtId="178" formatCode="_(* #,##0_);_(* \(#,##0\);_(* &quot;-&quot;_);_(@_)"/>
    <numFmt numFmtId="179" formatCode="_(* #,##0.00_);_(* \(#,##0.00\);_(* \-??_);_(@_)"/>
  </numFmts>
  <fonts count="85">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6"/>
      <name val="Arial"/>
      <family val="2"/>
    </font>
    <font>
      <sz val="11"/>
      <color indexed="8"/>
      <name val="Calibri"/>
      <family val="2"/>
    </font>
    <font>
      <sz val="10"/>
      <name val="Arial"/>
      <family val="2"/>
    </font>
    <font>
      <u/>
      <sz val="11"/>
      <color indexed="12"/>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name val="Arial"/>
      <family val="2"/>
    </font>
    <font>
      <sz val="10"/>
      <name val="Arial"/>
      <family val="2"/>
    </font>
    <font>
      <sz val="8"/>
      <color indexed="8"/>
      <name val="Arial"/>
      <family val="2"/>
    </font>
    <font>
      <b/>
      <sz val="16"/>
      <name val="Arial"/>
      <family val="2"/>
    </font>
    <font>
      <sz val="10"/>
      <color indexed="8"/>
      <name val="Arial"/>
      <family val="2"/>
    </font>
    <font>
      <sz val="10"/>
      <name val="Arial"/>
      <family val="2"/>
    </font>
    <font>
      <sz val="11"/>
      <name val="Arial"/>
      <family val="2"/>
    </font>
    <font>
      <sz val="10"/>
      <color rgb="FF00000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12"/>
      <name val="Arial"/>
      <family val="2"/>
    </font>
    <font>
      <sz val="12"/>
      <name val="Arial1"/>
    </font>
    <font>
      <sz val="12"/>
      <color rgb="FF000000"/>
      <name val="Arial"/>
      <family val="2"/>
    </font>
    <font>
      <b/>
      <sz val="12"/>
      <name val="Arial"/>
      <family val="2"/>
    </font>
    <font>
      <u/>
      <sz val="12"/>
      <name val="Arial"/>
      <family val="2"/>
    </font>
    <font>
      <sz val="8"/>
      <name val="Arial1"/>
    </font>
  </fonts>
  <fills count="6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14925">
    <xf numFmtId="0" fontId="0" fillId="0" borderId="0"/>
    <xf numFmtId="0" fontId="18" fillId="0" borderId="0" applyNumberFormat="0" applyBorder="0" applyProtection="0"/>
    <xf numFmtId="0" fontId="18" fillId="0" borderId="0" applyNumberFormat="0" applyBorder="0" applyProtection="0"/>
    <xf numFmtId="165" fontId="18" fillId="0" borderId="0" applyBorder="0" applyProtection="0"/>
    <xf numFmtId="165" fontId="18" fillId="0" borderId="0" applyBorder="0" applyProtection="0"/>
    <xf numFmtId="0" fontId="19" fillId="0" borderId="0" applyNumberFormat="0" applyBorder="0" applyProtection="0"/>
    <xf numFmtId="0" fontId="18" fillId="0" borderId="0" applyNumberFormat="0" applyBorder="0" applyProtection="0"/>
    <xf numFmtId="166" fontId="19" fillId="0" borderId="0" applyBorder="0" applyProtection="0"/>
    <xf numFmtId="0" fontId="20" fillId="0" borderId="0" applyNumberFormat="0" applyBorder="0" applyProtection="0">
      <alignment horizontal="center"/>
    </xf>
    <xf numFmtId="0" fontId="20" fillId="0" borderId="0" applyNumberFormat="0" applyBorder="0" applyProtection="0">
      <alignment horizontal="center" textRotation="90"/>
    </xf>
    <xf numFmtId="0" fontId="15" fillId="0" borderId="0"/>
    <xf numFmtId="9" fontId="15" fillId="0" borderId="0" applyFont="0" applyFill="0" applyBorder="0" applyAlignment="0" applyProtection="0"/>
    <xf numFmtId="0" fontId="21" fillId="0" borderId="0" applyNumberFormat="0" applyBorder="0" applyProtection="0"/>
    <xf numFmtId="167" fontId="21" fillId="0" borderId="0" applyBorder="0" applyProtection="0"/>
    <xf numFmtId="164" fontId="17" fillId="0" borderId="0" applyFont="0" applyFill="0" applyBorder="0" applyAlignment="0" applyProtection="0"/>
    <xf numFmtId="164" fontId="15" fillId="0" borderId="0" applyFont="0" applyFill="0" applyBorder="0" applyAlignment="0" applyProtection="0"/>
    <xf numFmtId="165" fontId="18" fillId="0" borderId="0" applyBorder="0" applyProtection="0"/>
    <xf numFmtId="0" fontId="15" fillId="0" borderId="0"/>
    <xf numFmtId="0" fontId="15" fillId="0" borderId="0"/>
    <xf numFmtId="0" fontId="15" fillId="0" borderId="0"/>
    <xf numFmtId="0" fontId="22" fillId="0" borderId="0"/>
    <xf numFmtId="164" fontId="15" fillId="0" borderId="0" applyFont="0" applyFill="0" applyBorder="0" applyAlignment="0" applyProtection="0"/>
    <xf numFmtId="164" fontId="17" fillId="0" borderId="0" applyFont="0" applyFill="0" applyBorder="0" applyAlignment="0" applyProtection="0"/>
    <xf numFmtId="0" fontId="14" fillId="0" borderId="0"/>
    <xf numFmtId="0" fontId="13" fillId="0" borderId="0"/>
    <xf numFmtId="0" fontId="25" fillId="0" borderId="0"/>
    <xf numFmtId="164" fontId="17" fillId="0" borderId="0" applyFont="0" applyFill="0" applyBorder="0" applyAlignment="0" applyProtection="0"/>
    <xf numFmtId="0" fontId="22" fillId="0" borderId="0"/>
    <xf numFmtId="164" fontId="15" fillId="0" borderId="0" applyFont="0" applyFill="0" applyBorder="0" applyAlignment="0" applyProtection="0"/>
    <xf numFmtId="9" fontId="15" fillId="0" borderId="0" applyFont="0" applyFill="0" applyBorder="0" applyAlignment="0" applyProtection="0"/>
    <xf numFmtId="0" fontId="19" fillId="0" borderId="0" applyNumberFormat="0" applyBorder="0" applyProtection="0"/>
    <xf numFmtId="0" fontId="26" fillId="0" borderId="0" applyNumberFormat="0" applyFill="0" applyBorder="0" applyAlignment="0" applyProtection="0">
      <alignment vertical="top"/>
      <protection locked="0"/>
    </xf>
    <xf numFmtId="44" fontId="17"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7" fillId="0" borderId="0" applyFont="0" applyFill="0" applyBorder="0" applyAlignment="0" applyProtection="0"/>
    <xf numFmtId="164" fontId="15" fillId="0" borderId="0" applyFont="0" applyFill="0" applyBorder="0" applyAlignment="0" applyProtection="0"/>
    <xf numFmtId="0" fontId="15" fillId="0" borderId="0"/>
    <xf numFmtId="0" fontId="27" fillId="0" borderId="0"/>
    <xf numFmtId="0" fontId="24" fillId="0" borderId="0"/>
    <xf numFmtId="0" fontId="12" fillId="0" borderId="0"/>
    <xf numFmtId="9" fontId="22" fillId="0" borderId="0" applyFont="0" applyFill="0" applyBorder="0" applyAlignment="0" applyProtection="0"/>
    <xf numFmtId="164" fontId="27"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9" fontId="22" fillId="0" borderId="0" applyFont="0" applyFill="0" applyBorder="0" applyAlignment="0" applyProtection="0"/>
    <xf numFmtId="0" fontId="15" fillId="0" borderId="0"/>
    <xf numFmtId="0" fontId="11" fillId="0" borderId="0"/>
    <xf numFmtId="43" fontId="11" fillId="0" borderId="0" applyFon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5" fillId="0" borderId="0"/>
    <xf numFmtId="164" fontId="15" fillId="0" borderId="0" applyFont="0" applyFill="0" applyBorder="0" applyAlignment="0" applyProtection="0"/>
    <xf numFmtId="43" fontId="11" fillId="0" borderId="0" applyFont="0" applyFill="0" applyBorder="0" applyAlignment="0" applyProtection="0"/>
    <xf numFmtId="164" fontId="29" fillId="0" borderId="0" applyFont="0" applyFill="0" applyBorder="0" applyAlignment="0" applyProtection="0"/>
    <xf numFmtId="0" fontId="30" fillId="0" borderId="0"/>
    <xf numFmtId="9" fontId="29" fillId="0" borderId="0" applyFont="0" applyFill="0" applyBorder="0" applyAlignment="0" applyProtection="0"/>
    <xf numFmtId="0" fontId="31" fillId="0" borderId="0"/>
    <xf numFmtId="168" fontId="15" fillId="0" borderId="0" applyFont="0" applyFill="0" applyBorder="0" applyAlignment="0" applyProtection="0"/>
    <xf numFmtId="169" fontId="32" fillId="0" borderId="0">
      <protection locked="0"/>
    </xf>
    <xf numFmtId="0" fontId="16" fillId="6" borderId="22" applyFill="0" applyBorder="0" applyAlignment="0" applyProtection="0">
      <alignment vertical="center"/>
      <protection locked="0"/>
    </xf>
    <xf numFmtId="170" fontId="15" fillId="0" borderId="0" applyFont="0" applyFill="0" applyBorder="0" applyAlignment="0" applyProtection="0"/>
    <xf numFmtId="171" fontId="15" fillId="0" borderId="0" applyFont="0" applyFill="0" applyBorder="0" applyAlignment="0" applyProtection="0"/>
    <xf numFmtId="172" fontId="32" fillId="0" borderId="0">
      <protection locked="0"/>
    </xf>
    <xf numFmtId="0" fontId="32" fillId="0" borderId="0">
      <protection locked="0"/>
    </xf>
    <xf numFmtId="0" fontId="32" fillId="0" borderId="0">
      <protection locked="0"/>
    </xf>
    <xf numFmtId="173" fontId="32" fillId="0" borderId="0">
      <protection locked="0"/>
    </xf>
    <xf numFmtId="173" fontId="32" fillId="0" borderId="0">
      <protection locked="0"/>
    </xf>
    <xf numFmtId="0" fontId="33" fillId="0" borderId="0" applyNumberFormat="0" applyFill="0" applyBorder="0" applyAlignment="0" applyProtection="0">
      <alignment vertical="top"/>
      <protection locked="0"/>
    </xf>
    <xf numFmtId="38" fontId="34" fillId="2" borderId="0" applyNumberFormat="0" applyBorder="0" applyAlignment="0" applyProtection="0"/>
    <xf numFmtId="0" fontId="32" fillId="0" borderId="0">
      <protection locked="0"/>
    </xf>
    <xf numFmtId="0" fontId="32" fillId="0" borderId="0">
      <protection locked="0"/>
    </xf>
    <xf numFmtId="0" fontId="35" fillId="0" borderId="0"/>
    <xf numFmtId="10" fontId="34" fillId="7" borderId="1" applyNumberFormat="0" applyBorder="0" applyAlignment="0" applyProtection="0"/>
    <xf numFmtId="0" fontId="15" fillId="0" borderId="0">
      <alignment horizontal="centerContinuous" vertical="justify"/>
    </xf>
    <xf numFmtId="0" fontId="36" fillId="0" borderId="0" applyAlignment="0">
      <alignment horizontal="center"/>
    </xf>
    <xf numFmtId="174" fontId="37" fillId="0" borderId="0"/>
    <xf numFmtId="0" fontId="38" fillId="0" borderId="0">
      <alignment horizontal="left" vertical="center" indent="12"/>
    </xf>
    <xf numFmtId="0" fontId="34" fillId="0" borderId="22" applyBorder="0">
      <alignment horizontal="left" vertical="center" wrapText="1" indent="2"/>
      <protection locked="0"/>
    </xf>
    <xf numFmtId="0" fontId="34" fillId="0" borderId="22" applyBorder="0">
      <alignment horizontal="left" vertical="center" wrapText="1" indent="3"/>
      <protection locked="0"/>
    </xf>
    <xf numFmtId="10" fontId="15" fillId="0" borderId="0" applyFont="0" applyFill="0" applyBorder="0" applyAlignment="0" applyProtection="0"/>
    <xf numFmtId="175" fontId="32" fillId="0" borderId="0">
      <protection locked="0"/>
    </xf>
    <xf numFmtId="175" fontId="32" fillId="0" borderId="0">
      <protection locked="0"/>
    </xf>
    <xf numFmtId="176" fontId="32" fillId="0" borderId="0">
      <protection locked="0"/>
    </xf>
    <xf numFmtId="38" fontId="28" fillId="0" borderId="0" applyFont="0" applyFill="0" applyBorder="0" applyAlignment="0" applyProtection="0"/>
    <xf numFmtId="177" fontId="39" fillId="0" borderId="0">
      <protection locked="0"/>
    </xf>
    <xf numFmtId="178" fontId="29" fillId="0" borderId="0" applyFont="0" applyFill="0" applyBorder="0" applyAlignment="0" applyProtection="0"/>
    <xf numFmtId="0" fontId="28" fillId="0" borderId="0"/>
    <xf numFmtId="0" fontId="40" fillId="0" borderId="0">
      <protection locked="0"/>
    </xf>
    <xf numFmtId="0" fontId="40" fillId="0" borderId="0">
      <protection locked="0"/>
    </xf>
    <xf numFmtId="0" fontId="10"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29" fillId="0" borderId="0"/>
    <xf numFmtId="0" fontId="9" fillId="0" borderId="0"/>
    <xf numFmtId="9" fontId="9"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15"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15" fillId="0" borderId="0"/>
    <xf numFmtId="0" fontId="15" fillId="0" borderId="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15" fillId="0" borderId="0"/>
    <xf numFmtId="0" fontId="45" fillId="0" borderId="0"/>
    <xf numFmtId="9"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0" fontId="15" fillId="0" borderId="0"/>
    <xf numFmtId="0" fontId="6" fillId="0" borderId="0"/>
    <xf numFmtId="0" fontId="15" fillId="0" borderId="0"/>
    <xf numFmtId="0"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horizontal="centerContinuous" vertical="justify"/>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10"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15" fillId="0" borderId="0" applyFont="0" applyFill="0" applyBorder="0" applyAlignment="0" applyProtection="0"/>
    <xf numFmtId="43"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xf numFmtId="164" fontId="15"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15" fillId="0" borderId="0"/>
    <xf numFmtId="0" fontId="6" fillId="0" borderId="0"/>
    <xf numFmtId="0" fontId="6" fillId="0" borderId="0"/>
    <xf numFmtId="0" fontId="6" fillId="0" borderId="0"/>
    <xf numFmtId="164"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0" fontId="6" fillId="0" borderId="0"/>
    <xf numFmtId="0" fontId="15" fillId="0" borderId="0"/>
    <xf numFmtId="0"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horizontal="centerContinuous" vertical="justify"/>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10"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15" fillId="0" borderId="0" applyFont="0" applyFill="0" applyBorder="0" applyAlignment="0" applyProtection="0"/>
    <xf numFmtId="43"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xf numFmtId="164" fontId="15"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15" fillId="0" borderId="0">
      <alignment horizontal="centerContinuous" vertical="justify"/>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2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0" fontId="15"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15" fillId="0" borderId="0" applyFont="0" applyFill="0" applyBorder="0" applyAlignment="0" applyProtection="0"/>
    <xf numFmtId="43"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15" fillId="0" borderId="0"/>
    <xf numFmtId="0" fontId="15" fillId="0" borderId="0"/>
    <xf numFmtId="0" fontId="6" fillId="0" borderId="0"/>
    <xf numFmtId="0" fontId="6" fillId="0" borderId="0"/>
    <xf numFmtId="43" fontId="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164" fontId="15" fillId="0" borderId="0" applyFont="0" applyFill="0" applyBorder="0" applyAlignment="0" applyProtection="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15" fillId="0" borderId="0" applyFont="0" applyFill="0" applyBorder="0" applyAlignment="0" applyProtection="0"/>
    <xf numFmtId="0" fontId="6" fillId="0" borderId="0"/>
    <xf numFmtId="0" fontId="6" fillId="0" borderId="0"/>
    <xf numFmtId="0" fontId="6" fillId="0" borderId="0"/>
    <xf numFmtId="164"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164" fontId="15" fillId="0" borderId="0" applyFont="0" applyFill="0" applyBorder="0" applyAlignment="0" applyProtection="0"/>
    <xf numFmtId="0" fontId="6" fillId="0" borderId="0"/>
    <xf numFmtId="9" fontId="15" fillId="0" borderId="0" applyFont="0" applyFill="0" applyBorder="0" applyAlignment="0" applyProtection="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15" fillId="0" borderId="0"/>
    <xf numFmtId="0" fontId="45" fillId="0" borderId="0"/>
    <xf numFmtId="9"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15" fillId="0" borderId="0">
      <alignment horizontal="centerContinuous" vertical="justify"/>
    </xf>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0"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71"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8" fillId="0" borderId="0"/>
    <xf numFmtId="0" fontId="5" fillId="0" borderId="0"/>
    <xf numFmtId="43" fontId="5" fillId="0" borderId="0" applyFont="0" applyFill="0" applyBorder="0" applyAlignment="0" applyProtection="0"/>
    <xf numFmtId="0" fontId="28" fillId="0" borderId="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50" fillId="10" borderId="0" applyNumberFormat="0" applyBorder="0" applyAlignment="0" applyProtection="0"/>
    <xf numFmtId="0" fontId="51" fillId="22" borderId="26" applyNumberFormat="0" applyAlignment="0" applyProtection="0"/>
    <xf numFmtId="0" fontId="52" fillId="23" borderId="27" applyNumberFormat="0" applyAlignment="0" applyProtection="0"/>
    <xf numFmtId="0" fontId="53" fillId="0" borderId="28" applyNumberFormat="0" applyFill="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7" borderId="0" applyNumberFormat="0" applyBorder="0" applyAlignment="0" applyProtection="0"/>
    <xf numFmtId="0" fontId="54" fillId="13" borderId="26" applyNumberFormat="0" applyAlignment="0" applyProtection="0"/>
    <xf numFmtId="0" fontId="55" fillId="9" borderId="0" applyNumberFormat="0" applyBorder="0" applyAlignment="0" applyProtection="0"/>
    <xf numFmtId="0" fontId="56" fillId="28" borderId="0" applyNumberFormat="0" applyBorder="0" applyAlignment="0" applyProtection="0"/>
    <xf numFmtId="0" fontId="5" fillId="0" borderId="0"/>
    <xf numFmtId="0" fontId="28" fillId="0" borderId="0"/>
    <xf numFmtId="0" fontId="15" fillId="29" borderId="29" applyNumberFormat="0" applyAlignment="0" applyProtection="0"/>
    <xf numFmtId="0" fontId="57" fillId="22" borderId="30"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31" applyNumberFormat="0" applyFill="0" applyAlignment="0" applyProtection="0"/>
    <xf numFmtId="0" fontId="61" fillId="0" borderId="32" applyNumberFormat="0" applyFill="0" applyAlignment="0" applyProtection="0"/>
    <xf numFmtId="0" fontId="62" fillId="0" borderId="33" applyNumberFormat="0" applyFill="0" applyAlignment="0" applyProtection="0"/>
    <xf numFmtId="0" fontId="62" fillId="0" borderId="0" applyNumberFormat="0" applyFill="0" applyBorder="0" applyAlignment="0" applyProtection="0"/>
    <xf numFmtId="179" fontId="15" fillId="0" borderId="0" applyFill="0" applyBorder="0" applyAlignment="0" applyProtection="0"/>
    <xf numFmtId="43" fontId="5" fillId="0" borderId="0" applyFont="0" applyFill="0" applyBorder="0" applyAlignment="0" applyProtection="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22" fillId="0" borderId="0" applyFont="0" applyFill="0" applyBorder="0" applyAlignment="0" applyProtection="0"/>
    <xf numFmtId="0" fontId="22" fillId="0" borderId="0"/>
    <xf numFmtId="0" fontId="15" fillId="0" borderId="0"/>
    <xf numFmtId="0" fontId="22" fillId="0" borderId="0"/>
    <xf numFmtId="0" fontId="15" fillId="0" borderId="0"/>
    <xf numFmtId="0" fontId="15" fillId="0" borderId="0"/>
    <xf numFmtId="0" fontId="15" fillId="0" borderId="0"/>
    <xf numFmtId="0" fontId="28"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3" fillId="38"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4"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76" fillId="40" borderId="0" applyNumberFormat="0" applyBorder="0" applyAlignment="0" applyProtection="0"/>
    <xf numFmtId="0" fontId="76" fillId="44" borderId="0" applyNumberFormat="0" applyBorder="0" applyAlignment="0" applyProtection="0"/>
    <xf numFmtId="0" fontId="76" fillId="48" borderId="0" applyNumberFormat="0" applyBorder="0" applyAlignment="0" applyProtection="0"/>
    <xf numFmtId="0" fontId="76" fillId="52" borderId="0" applyNumberFormat="0" applyBorder="0" applyAlignment="0" applyProtection="0"/>
    <xf numFmtId="0" fontId="76" fillId="56" borderId="0" applyNumberFormat="0" applyBorder="0" applyAlignment="0" applyProtection="0"/>
    <xf numFmtId="0" fontId="76" fillId="60" borderId="0" applyNumberFormat="0" applyBorder="0" applyAlignment="0" applyProtection="0"/>
    <xf numFmtId="0" fontId="66" fillId="30" borderId="0" applyNumberFormat="0" applyBorder="0" applyAlignment="0" applyProtection="0"/>
    <xf numFmtId="0" fontId="71" fillId="34" borderId="37" applyNumberFormat="0" applyAlignment="0" applyProtection="0"/>
    <xf numFmtId="0" fontId="73" fillId="35" borderId="40" applyNumberFormat="0" applyAlignment="0" applyProtection="0"/>
    <xf numFmtId="0" fontId="72" fillId="0" borderId="39" applyNumberFormat="0" applyFill="0" applyAlignment="0" applyProtection="0"/>
    <xf numFmtId="0" fontId="76" fillId="37" borderId="0" applyNumberFormat="0" applyBorder="0" applyAlignment="0" applyProtection="0"/>
    <xf numFmtId="0" fontId="76" fillId="41" borderId="0" applyNumberFormat="0" applyBorder="0" applyAlignment="0" applyProtection="0"/>
    <xf numFmtId="0" fontId="76" fillId="45" borderId="0" applyNumberFormat="0" applyBorder="0" applyAlignment="0" applyProtection="0"/>
    <xf numFmtId="0" fontId="76" fillId="49" borderId="0" applyNumberFormat="0" applyBorder="0" applyAlignment="0" applyProtection="0"/>
    <xf numFmtId="0" fontId="76" fillId="53" borderId="0" applyNumberFormat="0" applyBorder="0" applyAlignment="0" applyProtection="0"/>
    <xf numFmtId="0" fontId="76" fillId="57" borderId="0" applyNumberFormat="0" applyBorder="0" applyAlignment="0" applyProtection="0"/>
    <xf numFmtId="0" fontId="69" fillId="33" borderId="37" applyNumberFormat="0" applyAlignment="0" applyProtection="0"/>
    <xf numFmtId="0" fontId="67" fillId="31" borderId="0" applyNumberFormat="0" applyBorder="0" applyAlignment="0" applyProtection="0"/>
    <xf numFmtId="44" fontId="3" fillId="0" borderId="0" applyFont="0" applyFill="0" applyBorder="0" applyAlignment="0" applyProtection="0"/>
    <xf numFmtId="0" fontId="68" fillId="32" borderId="0" applyNumberFormat="0" applyBorder="0" applyAlignment="0" applyProtection="0"/>
    <xf numFmtId="0" fontId="3" fillId="0" borderId="0"/>
    <xf numFmtId="0" fontId="3" fillId="0" borderId="0"/>
    <xf numFmtId="0" fontId="3" fillId="0" borderId="0"/>
    <xf numFmtId="0" fontId="3" fillId="0" borderId="0"/>
    <xf numFmtId="0" fontId="28" fillId="0" borderId="0"/>
    <xf numFmtId="0" fontId="3" fillId="0" borderId="0"/>
    <xf numFmtId="0" fontId="3" fillId="36" borderId="41" applyNumberFormat="0" applyFont="0" applyAlignment="0" applyProtection="0"/>
    <xf numFmtId="0" fontId="70" fillId="34" borderId="38"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63" fillId="0" borderId="34"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5"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77"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5"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 fillId="0" borderId="0"/>
    <xf numFmtId="0" fontId="15" fillId="0" borderId="0"/>
    <xf numFmtId="0" fontId="15"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58"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6" borderId="4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0" fontId="15" fillId="0" borderId="0"/>
    <xf numFmtId="0" fontId="15"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8" fillId="0" borderId="0"/>
    <xf numFmtId="0" fontId="1" fillId="0" borderId="0"/>
    <xf numFmtId="0" fontId="1" fillId="36" borderId="4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6" borderId="4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78" fillId="0" borderId="0"/>
    <xf numFmtId="0" fontId="15" fillId="0" borderId="0"/>
  </cellStyleXfs>
  <cellXfs count="300">
    <xf numFmtId="0" fontId="0" fillId="0" borderId="0" xfId="0"/>
    <xf numFmtId="164" fontId="15" fillId="2" borderId="1" xfId="26" applyFont="1" applyFill="1" applyBorder="1" applyAlignment="1">
      <alignment vertical="center"/>
    </xf>
    <xf numFmtId="4" fontId="16" fillId="0" borderId="0" xfId="10" applyNumberFormat="1" applyFont="1" applyFill="1" applyBorder="1" applyAlignment="1">
      <alignment vertical="center"/>
    </xf>
    <xf numFmtId="0" fontId="15" fillId="3" borderId="19" xfId="10" applyFill="1" applyBorder="1" applyAlignment="1">
      <alignment horizontal="center"/>
    </xf>
    <xf numFmtId="0" fontId="15" fillId="3" borderId="3" xfId="10" applyFill="1" applyBorder="1" applyAlignment="1">
      <alignment horizontal="center"/>
    </xf>
    <xf numFmtId="0" fontId="15" fillId="0" borderId="20" xfId="10" applyBorder="1"/>
    <xf numFmtId="0" fontId="15" fillId="0" borderId="21" xfId="10" applyBorder="1" applyAlignment="1">
      <alignment horizontal="center"/>
    </xf>
    <xf numFmtId="0" fontId="15" fillId="0" borderId="21" xfId="10" applyBorder="1"/>
    <xf numFmtId="0" fontId="15" fillId="0" borderId="13" xfId="10" applyBorder="1" applyAlignment="1">
      <alignment horizontal="center"/>
    </xf>
    <xf numFmtId="164" fontId="0" fillId="0" borderId="1" xfId="45" applyFont="1" applyBorder="1" applyAlignment="1">
      <alignment horizontal="center"/>
    </xf>
    <xf numFmtId="10" fontId="0" fillId="0" borderId="1" xfId="11" applyNumberFormat="1" applyFont="1" applyBorder="1" applyAlignment="1">
      <alignment horizontal="center"/>
    </xf>
    <xf numFmtId="10" fontId="0" fillId="0" borderId="1" xfId="11" applyNumberFormat="1" applyFont="1" applyBorder="1"/>
    <xf numFmtId="0" fontId="15" fillId="0" borderId="1" xfId="10" applyBorder="1"/>
    <xf numFmtId="164" fontId="15" fillId="0" borderId="1" xfId="10" applyNumberFormat="1" applyBorder="1"/>
    <xf numFmtId="9" fontId="15" fillId="5" borderId="1" xfId="11" applyFont="1" applyFill="1" applyBorder="1"/>
    <xf numFmtId="9" fontId="0" fillId="0" borderId="1" xfId="11" applyFont="1" applyFill="1" applyBorder="1"/>
    <xf numFmtId="164" fontId="15" fillId="0" borderId="1" xfId="10" applyNumberFormat="1" applyFill="1" applyBorder="1"/>
    <xf numFmtId="9" fontId="15" fillId="0" borderId="1" xfId="11" applyFont="1" applyFill="1" applyBorder="1"/>
    <xf numFmtId="43" fontId="15" fillId="0" borderId="1" xfId="10" applyNumberFormat="1" applyBorder="1"/>
    <xf numFmtId="164" fontId="0" fillId="0" borderId="1" xfId="45" applyFont="1" applyBorder="1"/>
    <xf numFmtId="9" fontId="15" fillId="5" borderId="1" xfId="48" applyFont="1" applyFill="1" applyBorder="1"/>
    <xf numFmtId="9" fontId="15" fillId="5" borderId="22" xfId="48" applyFont="1" applyFill="1" applyBorder="1"/>
    <xf numFmtId="9" fontId="15" fillId="0" borderId="1" xfId="48" applyFont="1" applyFill="1" applyBorder="1"/>
    <xf numFmtId="0" fontId="15" fillId="0" borderId="0" xfId="10"/>
    <xf numFmtId="164" fontId="0" fillId="0" borderId="0" xfId="45" applyFont="1"/>
    <xf numFmtId="164" fontId="16" fillId="3" borderId="19" xfId="45" applyFont="1" applyFill="1" applyBorder="1"/>
    <xf numFmtId="10" fontId="16" fillId="3" borderId="3" xfId="10" applyNumberFormat="1" applyFont="1" applyFill="1" applyBorder="1"/>
    <xf numFmtId="164" fontId="15" fillId="3" borderId="3" xfId="10" applyNumberFormat="1" applyFill="1" applyBorder="1"/>
    <xf numFmtId="0" fontId="15" fillId="3" borderId="17" xfId="10" applyFill="1" applyBorder="1" applyAlignment="1">
      <alignment horizontal="center"/>
    </xf>
    <xf numFmtId="0" fontId="15" fillId="0" borderId="0" xfId="258"/>
    <xf numFmtId="0" fontId="15" fillId="0" borderId="0" xfId="258" applyFont="1" applyBorder="1" applyAlignment="1">
      <alignment vertical="center"/>
    </xf>
    <xf numFmtId="0" fontId="15" fillId="0" borderId="0" xfId="258" applyFont="1" applyBorder="1" applyAlignment="1">
      <alignment horizontal="left" vertical="center"/>
    </xf>
    <xf numFmtId="0" fontId="15" fillId="0" borderId="0" xfId="258" applyFont="1" applyBorder="1" applyAlignment="1">
      <alignment horizontal="center" vertical="center"/>
    </xf>
    <xf numFmtId="164" fontId="15" fillId="0" borderId="0" xfId="45" applyFont="1" applyBorder="1" applyAlignment="1">
      <alignment horizontal="center" vertical="center"/>
    </xf>
    <xf numFmtId="0" fontId="15" fillId="0" borderId="0" xfId="258" applyBorder="1"/>
    <xf numFmtId="0" fontId="16" fillId="0" borderId="5" xfId="258" applyFont="1" applyBorder="1" applyAlignment="1">
      <alignment vertical="center"/>
    </xf>
    <xf numFmtId="0" fontId="16" fillId="0" borderId="6" xfId="258" applyFont="1" applyBorder="1" applyAlignment="1">
      <alignment vertical="center"/>
    </xf>
    <xf numFmtId="0" fontId="15" fillId="0" borderId="6" xfId="258" applyFont="1" applyBorder="1" applyAlignment="1">
      <alignment horizontal="left" vertical="center"/>
    </xf>
    <xf numFmtId="0" fontId="15" fillId="0" borderId="6" xfId="258" applyFont="1" applyBorder="1" applyAlignment="1">
      <alignment horizontal="center" vertical="center"/>
    </xf>
    <xf numFmtId="164" fontId="15" fillId="0" borderId="6" xfId="45" applyFont="1" applyBorder="1" applyAlignment="1">
      <alignment horizontal="center" vertical="center"/>
    </xf>
    <xf numFmtId="0" fontId="15" fillId="0" borderId="6" xfId="258" applyFont="1" applyBorder="1" applyAlignment="1">
      <alignment vertical="center"/>
    </xf>
    <xf numFmtId="0" fontId="15" fillId="0" borderId="6" xfId="258" applyBorder="1"/>
    <xf numFmtId="0" fontId="15" fillId="0" borderId="7" xfId="258" applyBorder="1"/>
    <xf numFmtId="0" fontId="16" fillId="0" borderId="0" xfId="258" applyFont="1" applyBorder="1" applyAlignment="1">
      <alignment vertical="center"/>
    </xf>
    <xf numFmtId="164" fontId="16" fillId="0" borderId="0" xfId="45" applyFont="1" applyBorder="1" applyAlignment="1">
      <alignment horizontal="center" vertical="center"/>
    </xf>
    <xf numFmtId="9" fontId="15" fillId="0" borderId="0" xfId="258" applyNumberFormat="1" applyFont="1" applyBorder="1" applyAlignment="1">
      <alignment vertical="center"/>
    </xf>
    <xf numFmtId="0" fontId="15" fillId="0" borderId="9" xfId="258" applyBorder="1"/>
    <xf numFmtId="0" fontId="16" fillId="0" borderId="11" xfId="258" applyFont="1" applyBorder="1" applyAlignment="1">
      <alignment vertical="center"/>
    </xf>
    <xf numFmtId="0" fontId="15" fillId="0" borderId="11" xfId="258" applyFont="1" applyBorder="1" applyAlignment="1">
      <alignment horizontal="left" vertical="center"/>
    </xf>
    <xf numFmtId="0" fontId="15" fillId="0" borderId="11" xfId="258" applyFont="1" applyBorder="1" applyAlignment="1">
      <alignment horizontal="center" vertical="center"/>
    </xf>
    <xf numFmtId="164" fontId="16" fillId="0" borderId="11" xfId="45" applyFont="1" applyBorder="1" applyAlignment="1">
      <alignment horizontal="center" vertical="center"/>
    </xf>
    <xf numFmtId="0" fontId="15" fillId="0" borderId="11" xfId="258" applyFont="1" applyBorder="1" applyAlignment="1">
      <alignment vertical="center"/>
    </xf>
    <xf numFmtId="0" fontId="15" fillId="0" borderId="11" xfId="258" applyBorder="1"/>
    <xf numFmtId="0" fontId="15" fillId="0" borderId="12" xfId="258" applyBorder="1"/>
    <xf numFmtId="0" fontId="15" fillId="3" borderId="25" xfId="10" applyFill="1" applyBorder="1" applyAlignment="1">
      <alignment horizontal="center"/>
    </xf>
    <xf numFmtId="0" fontId="15" fillId="0" borderId="14" xfId="10" applyBorder="1"/>
    <xf numFmtId="10" fontId="15" fillId="5" borderId="1" xfId="11" applyNumberFormat="1" applyFont="1" applyFill="1" applyBorder="1"/>
    <xf numFmtId="0" fontId="15" fillId="0" borderId="22" xfId="10" applyBorder="1"/>
    <xf numFmtId="10" fontId="15" fillId="0" borderId="1" xfId="10" applyNumberFormat="1" applyBorder="1"/>
    <xf numFmtId="9" fontId="15" fillId="4" borderId="1" xfId="11" applyFont="1" applyFill="1" applyBorder="1"/>
    <xf numFmtId="0" fontId="15" fillId="0" borderId="1" xfId="10" applyFill="1" applyBorder="1"/>
    <xf numFmtId="9" fontId="0" fillId="0" borderId="22" xfId="11" applyFont="1" applyBorder="1"/>
    <xf numFmtId="9" fontId="0" fillId="0" borderId="1" xfId="11" applyFont="1" applyBorder="1"/>
    <xf numFmtId="164" fontId="15" fillId="0" borderId="22" xfId="10" applyNumberFormat="1" applyBorder="1"/>
    <xf numFmtId="9" fontId="15" fillId="5" borderId="22" xfId="11" applyFont="1" applyFill="1" applyBorder="1"/>
    <xf numFmtId="10" fontId="15" fillId="0" borderId="1" xfId="10" applyNumberFormat="1" applyFill="1" applyBorder="1"/>
    <xf numFmtId="164" fontId="15" fillId="0" borderId="1" xfId="14" applyFont="1" applyBorder="1"/>
    <xf numFmtId="9" fontId="0" fillId="0" borderId="22" xfId="11" applyFont="1" applyFill="1" applyBorder="1"/>
    <xf numFmtId="9" fontId="15" fillId="0" borderId="22" xfId="11" applyFont="1" applyFill="1" applyBorder="1"/>
    <xf numFmtId="9" fontId="48" fillId="5" borderId="22" xfId="11" applyFont="1" applyFill="1" applyBorder="1"/>
    <xf numFmtId="9" fontId="48" fillId="5" borderId="1" xfId="11" applyFont="1" applyFill="1" applyBorder="1"/>
    <xf numFmtId="164" fontId="15" fillId="0" borderId="22" xfId="10" applyNumberFormat="1" applyFont="1" applyBorder="1"/>
    <xf numFmtId="164" fontId="15" fillId="0" borderId="1" xfId="10" applyNumberFormat="1" applyFont="1" applyBorder="1"/>
    <xf numFmtId="43" fontId="15" fillId="0" borderId="22" xfId="10" applyNumberFormat="1" applyBorder="1"/>
    <xf numFmtId="164" fontId="15" fillId="4" borderId="1" xfId="10" applyNumberFormat="1" applyFill="1" applyBorder="1"/>
    <xf numFmtId="164" fontId="15" fillId="0" borderId="22" xfId="10" applyNumberFormat="1" applyFill="1" applyBorder="1"/>
    <xf numFmtId="0" fontId="15" fillId="0" borderId="1" xfId="10" applyBorder="1" applyAlignment="1">
      <alignment horizontal="center"/>
    </xf>
    <xf numFmtId="9" fontId="15" fillId="5" borderId="1" xfId="10" applyNumberFormat="1" applyFill="1" applyBorder="1"/>
    <xf numFmtId="9" fontId="15" fillId="0" borderId="1" xfId="48" applyFont="1" applyBorder="1"/>
    <xf numFmtId="0" fontId="15" fillId="0" borderId="23" xfId="10" applyBorder="1"/>
    <xf numFmtId="164" fontId="15" fillId="3" borderId="3" xfId="14" applyFont="1" applyFill="1" applyBorder="1"/>
    <xf numFmtId="164" fontId="16" fillId="0" borderId="0" xfId="37" applyFont="1" applyFill="1" applyAlignment="1">
      <alignment vertical="center"/>
    </xf>
    <xf numFmtId="0" fontId="16" fillId="0" borderId="0" xfId="10" applyFont="1" applyFill="1" applyBorder="1" applyAlignment="1">
      <alignment horizontal="center" vertical="center" wrapText="1"/>
    </xf>
    <xf numFmtId="0" fontId="16" fillId="0" borderId="0" xfId="10" applyFont="1" applyFill="1" applyBorder="1" applyAlignment="1">
      <alignment horizontal="center" wrapText="1"/>
    </xf>
    <xf numFmtId="0" fontId="16" fillId="0" borderId="0" xfId="10" applyFont="1" applyFill="1" applyBorder="1" applyAlignment="1">
      <alignment horizontal="center"/>
    </xf>
    <xf numFmtId="0" fontId="15" fillId="0" borderId="0" xfId="10" applyFont="1" applyFill="1" applyBorder="1" applyAlignment="1">
      <alignment horizontal="left" vertical="center" wrapText="1"/>
    </xf>
    <xf numFmtId="0" fontId="15" fillId="0" borderId="0" xfId="10" applyFont="1" applyFill="1" applyBorder="1" applyAlignment="1">
      <alignment vertical="center" wrapText="1"/>
    </xf>
    <xf numFmtId="0" fontId="16" fillId="0" borderId="0" xfId="10" applyFont="1" applyFill="1" applyBorder="1" applyAlignment="1">
      <alignment horizontal="center" vertical="center"/>
    </xf>
    <xf numFmtId="0" fontId="15" fillId="0" borderId="0" xfId="10" applyFont="1" applyFill="1" applyBorder="1" applyAlignment="1">
      <alignment vertical="center"/>
    </xf>
    <xf numFmtId="0" fontId="15" fillId="0" borderId="0" xfId="10" applyFont="1" applyFill="1" applyAlignment="1">
      <alignment horizontal="center" vertical="center"/>
    </xf>
    <xf numFmtId="0" fontId="15" fillId="0" borderId="0" xfId="10" applyFont="1" applyFill="1" applyAlignment="1">
      <alignment horizontal="center"/>
    </xf>
    <xf numFmtId="0" fontId="15" fillId="0" borderId="0" xfId="10" applyFont="1" applyFill="1" applyAlignment="1">
      <alignment horizontal="left" vertical="center"/>
    </xf>
    <xf numFmtId="0" fontId="15" fillId="0" borderId="1" xfId="10" applyFont="1" applyFill="1" applyBorder="1" applyAlignment="1">
      <alignment vertical="center"/>
    </xf>
    <xf numFmtId="0" fontId="15" fillId="0" borderId="0" xfId="10" applyFont="1" applyAlignment="1">
      <alignment vertical="center"/>
    </xf>
    <xf numFmtId="0" fontId="16" fillId="2" borderId="1" xfId="10" applyFont="1" applyFill="1" applyBorder="1" applyAlignment="1">
      <alignment vertical="center"/>
    </xf>
    <xf numFmtId="0" fontId="16" fillId="0" borderId="0" xfId="10" applyFont="1" applyFill="1" applyBorder="1" applyAlignment="1">
      <alignment vertical="center"/>
    </xf>
    <xf numFmtId="0" fontId="15" fillId="0" borderId="0" xfId="10" applyFont="1" applyFill="1" applyBorder="1" applyAlignment="1">
      <alignment horizontal="center"/>
    </xf>
    <xf numFmtId="0" fontId="15" fillId="0" borderId="0" xfId="10" applyFont="1" applyFill="1" applyBorder="1" applyAlignment="1">
      <alignment horizontal="left" vertical="center"/>
    </xf>
    <xf numFmtId="0" fontId="15" fillId="0" borderId="10" xfId="10" applyFont="1" applyFill="1" applyBorder="1" applyAlignment="1" applyProtection="1">
      <alignment horizontal="center"/>
      <protection locked="0"/>
    </xf>
    <xf numFmtId="0" fontId="15" fillId="0" borderId="11" xfId="10" applyFont="1" applyFill="1" applyBorder="1" applyAlignment="1" applyProtection="1">
      <alignment horizontal="center"/>
      <protection locked="0"/>
    </xf>
    <xf numFmtId="0" fontId="15" fillId="0" borderId="11" xfId="10" applyFont="1" applyFill="1" applyBorder="1" applyAlignment="1" applyProtection="1">
      <alignment horizontal="left" vertical="center"/>
      <protection locked="0"/>
    </xf>
    <xf numFmtId="0" fontId="15" fillId="0" borderId="11" xfId="10" applyFont="1" applyFill="1" applyBorder="1" applyAlignment="1" applyProtection="1">
      <alignment horizontal="center" vertical="center"/>
      <protection locked="0"/>
    </xf>
    <xf numFmtId="0" fontId="16" fillId="2" borderId="1" xfId="10" applyFont="1" applyFill="1" applyBorder="1" applyAlignment="1">
      <alignment horizontal="center" vertical="center"/>
    </xf>
    <xf numFmtId="164" fontId="15" fillId="0" borderId="0" xfId="26" applyFont="1" applyFill="1" applyAlignment="1">
      <alignment vertical="center"/>
    </xf>
    <xf numFmtId="164" fontId="15" fillId="0" borderId="0" xfId="26" applyFont="1" applyFill="1" applyAlignment="1">
      <alignment horizontal="center" vertical="center"/>
    </xf>
    <xf numFmtId="164" fontId="16" fillId="0" borderId="12" xfId="26" applyFont="1" applyFill="1" applyBorder="1" applyAlignment="1" applyProtection="1">
      <alignment horizontal="center" vertical="center"/>
      <protection locked="0"/>
    </xf>
    <xf numFmtId="164" fontId="15" fillId="0" borderId="0" xfId="26" applyFont="1" applyFill="1" applyBorder="1" applyAlignment="1">
      <alignment vertical="center"/>
    </xf>
    <xf numFmtId="164" fontId="15" fillId="0" borderId="0" xfId="26" applyFont="1" applyFill="1" applyBorder="1" applyAlignment="1">
      <alignment horizontal="center" vertical="center"/>
    </xf>
    <xf numFmtId="164" fontId="15" fillId="0" borderId="0" xfId="26" applyFont="1" applyFill="1" applyBorder="1" applyAlignment="1">
      <alignment vertical="center" wrapText="1"/>
    </xf>
    <xf numFmtId="164" fontId="15" fillId="0" borderId="0" xfId="26" applyFont="1" applyFill="1" applyBorder="1" applyAlignment="1">
      <alignment horizontal="center" vertical="center" wrapText="1"/>
    </xf>
    <xf numFmtId="164" fontId="16" fillId="0" borderId="0" xfId="26" applyFont="1" applyFill="1" applyBorder="1" applyAlignment="1">
      <alignment horizontal="center" vertical="center" wrapText="1"/>
    </xf>
    <xf numFmtId="164" fontId="16" fillId="0" borderId="0" xfId="26" applyFont="1" applyFill="1" applyBorder="1" applyAlignment="1">
      <alignment horizontal="center" vertical="center"/>
    </xf>
    <xf numFmtId="164" fontId="16" fillId="0" borderId="0" xfId="26" applyFont="1" applyFill="1" applyBorder="1" applyAlignment="1">
      <alignment vertical="center"/>
    </xf>
    <xf numFmtId="0" fontId="16" fillId="0" borderId="1" xfId="10" applyFont="1" applyFill="1" applyBorder="1" applyAlignment="1">
      <alignment horizontal="left" vertical="center"/>
    </xf>
    <xf numFmtId="164" fontId="16" fillId="0" borderId="1" xfId="26" applyFont="1" applyFill="1" applyBorder="1" applyAlignment="1">
      <alignment horizontal="center" vertical="center"/>
    </xf>
    <xf numFmtId="164" fontId="16" fillId="0" borderId="1" xfId="26" applyFont="1" applyFill="1" applyBorder="1" applyAlignment="1">
      <alignment vertical="center"/>
    </xf>
    <xf numFmtId="43" fontId="16" fillId="0" borderId="1" xfId="10" applyNumberFormat="1" applyFont="1" applyFill="1" applyBorder="1" applyAlignment="1">
      <alignment vertical="center"/>
    </xf>
    <xf numFmtId="0" fontId="15" fillId="4" borderId="0" xfId="10" applyFont="1" applyFill="1" applyAlignment="1">
      <alignment vertical="center"/>
    </xf>
    <xf numFmtId="164" fontId="15" fillId="0" borderId="0" xfId="14" applyFont="1" applyFill="1" applyAlignment="1">
      <alignment vertical="center"/>
    </xf>
    <xf numFmtId="164" fontId="16" fillId="2" borderId="1" xfId="14" applyFont="1" applyFill="1" applyBorder="1" applyAlignment="1">
      <alignment vertical="center"/>
    </xf>
    <xf numFmtId="0" fontId="15" fillId="0" borderId="9" xfId="10" applyFont="1" applyFill="1" applyBorder="1" applyAlignment="1">
      <alignment vertical="center" wrapText="1"/>
    </xf>
    <xf numFmtId="0" fontId="23" fillId="0" borderId="9" xfId="10" applyFont="1" applyFill="1" applyBorder="1" applyAlignment="1">
      <alignment vertical="center" wrapText="1"/>
    </xf>
    <xf numFmtId="0" fontId="15" fillId="0" borderId="0" xfId="10" applyFont="1" applyFill="1" applyBorder="1" applyAlignment="1">
      <alignment horizontal="center" vertical="center" wrapText="1"/>
    </xf>
    <xf numFmtId="0" fontId="16" fillId="0" borderId="0" xfId="10" applyFont="1" applyFill="1" applyBorder="1" applyAlignment="1">
      <alignment horizontal="left" vertical="center"/>
    </xf>
    <xf numFmtId="49" fontId="16" fillId="3" borderId="15" xfId="10" applyNumberFormat="1" applyFont="1" applyFill="1" applyBorder="1" applyAlignment="1">
      <alignment horizontal="center" vertical="center" wrapText="1"/>
    </xf>
    <xf numFmtId="49" fontId="16" fillId="3" borderId="3" xfId="10" applyNumberFormat="1" applyFont="1" applyFill="1" applyBorder="1" applyAlignment="1">
      <alignment horizontal="center" vertical="center" wrapText="1"/>
    </xf>
    <xf numFmtId="49" fontId="16" fillId="3" borderId="3" xfId="10" applyNumberFormat="1" applyFont="1" applyFill="1" applyBorder="1" applyAlignment="1">
      <alignment horizontal="center" vertical="center"/>
    </xf>
    <xf numFmtId="164" fontId="16" fillId="3" borderId="3" xfId="28" applyFont="1" applyFill="1" applyBorder="1" applyAlignment="1">
      <alignment horizontal="center" vertical="center"/>
    </xf>
    <xf numFmtId="164" fontId="16" fillId="3" borderId="3" xfId="45" applyFont="1" applyFill="1" applyBorder="1" applyAlignment="1">
      <alignment horizontal="center" vertical="center" wrapText="1"/>
    </xf>
    <xf numFmtId="4" fontId="16" fillId="3" borderId="4" xfId="10" applyNumberFormat="1" applyFont="1" applyFill="1" applyBorder="1" applyAlignment="1">
      <alignment horizontal="center" vertical="center" wrapText="1"/>
    </xf>
    <xf numFmtId="164" fontId="15" fillId="0" borderId="0" xfId="37" quotePrefix="1" applyFont="1" applyFill="1" applyAlignment="1">
      <alignment vertical="center"/>
    </xf>
    <xf numFmtId="164" fontId="15" fillId="0" borderId="0" xfId="45" applyFont="1" applyFill="1" applyAlignment="1">
      <alignment vertical="center"/>
    </xf>
    <xf numFmtId="164" fontId="16" fillId="0" borderId="0" xfId="45" applyFont="1" applyFill="1" applyBorder="1" applyAlignment="1">
      <alignment horizontal="right" vertical="center" wrapText="1"/>
    </xf>
    <xf numFmtId="164" fontId="16" fillId="2" borderId="1" xfId="26" applyFont="1" applyFill="1" applyBorder="1" applyAlignment="1">
      <alignment vertical="center"/>
    </xf>
    <xf numFmtId="4" fontId="15" fillId="0" borderId="0" xfId="10" applyNumberFormat="1" applyFont="1" applyFill="1" applyBorder="1" applyAlignment="1">
      <alignment vertical="center"/>
    </xf>
    <xf numFmtId="0" fontId="15" fillId="0" borderId="1" xfId="10" applyFont="1" applyFill="1" applyBorder="1" applyAlignment="1">
      <alignment vertical="center" wrapText="1"/>
    </xf>
    <xf numFmtId="0" fontId="16" fillId="0" borderId="1" xfId="10" applyFont="1" applyFill="1" applyBorder="1" applyAlignment="1">
      <alignment horizontal="center" vertical="center"/>
    </xf>
    <xf numFmtId="0" fontId="15" fillId="0" borderId="0" xfId="10" applyFont="1" applyFill="1" applyAlignment="1">
      <alignment vertical="center"/>
    </xf>
    <xf numFmtId="0" fontId="15" fillId="0" borderId="0" xfId="10" applyFont="1" applyFill="1" applyBorder="1" applyAlignment="1">
      <alignment horizontal="center" vertical="center"/>
    </xf>
    <xf numFmtId="0" fontId="16" fillId="0" borderId="8" xfId="10" applyFont="1" applyBorder="1" applyAlignment="1">
      <alignment vertical="center"/>
    </xf>
    <xf numFmtId="0" fontId="16" fillId="0" borderId="10" xfId="10" applyFont="1" applyBorder="1" applyAlignment="1">
      <alignment vertical="center"/>
    </xf>
    <xf numFmtId="10" fontId="16" fillId="0" borderId="0" xfId="11" applyNumberFormat="1" applyFont="1" applyFill="1" applyBorder="1" applyAlignment="1">
      <alignment horizontal="center" vertical="center" wrapText="1"/>
    </xf>
    <xf numFmtId="49" fontId="15" fillId="0" borderId="1" xfId="10" applyNumberFormat="1" applyFont="1" applyFill="1" applyBorder="1"/>
    <xf numFmtId="0" fontId="15" fillId="0" borderId="1" xfId="10" applyFont="1" applyFill="1" applyBorder="1"/>
    <xf numFmtId="0" fontId="79" fillId="0" borderId="1" xfId="10" applyFont="1" applyFill="1" applyBorder="1" applyAlignment="1">
      <alignment horizontal="center" vertical="center" wrapText="1"/>
    </xf>
    <xf numFmtId="0" fontId="79" fillId="0" borderId="1" xfId="10" applyFont="1" applyFill="1" applyBorder="1" applyAlignment="1">
      <alignment horizontal="center" vertical="center"/>
    </xf>
    <xf numFmtId="0" fontId="80" fillId="0" borderId="1" xfId="5" applyFont="1" applyFill="1" applyBorder="1" applyAlignment="1">
      <alignment horizontal="center" vertical="center" wrapText="1"/>
    </xf>
    <xf numFmtId="165" fontId="80" fillId="0" borderId="1" xfId="4" applyFont="1" applyFill="1" applyBorder="1" applyAlignment="1">
      <alignment horizontal="center" vertical="center" wrapText="1"/>
    </xf>
    <xf numFmtId="0" fontId="79" fillId="0" borderId="1" xfId="10" applyFont="1" applyFill="1" applyBorder="1" applyAlignment="1">
      <alignment horizontal="left" vertical="center" wrapText="1"/>
    </xf>
    <xf numFmtId="164" fontId="79" fillId="0" borderId="1" xfId="14" applyFont="1" applyFill="1" applyBorder="1" applyAlignment="1">
      <alignment horizontal="right" vertical="center"/>
    </xf>
    <xf numFmtId="164" fontId="79" fillId="0" borderId="1" xfId="14" applyFont="1" applyFill="1" applyBorder="1" applyAlignment="1">
      <alignment vertical="center"/>
    </xf>
    <xf numFmtId="0" fontId="81" fillId="0" borderId="0" xfId="0" applyFont="1" applyAlignment="1">
      <alignment horizontal="center"/>
    </xf>
    <xf numFmtId="0" fontId="79" fillId="0" borderId="1" xfId="10" applyFont="1" applyFill="1" applyBorder="1" applyAlignment="1">
      <alignment horizontal="left" vertical="center"/>
    </xf>
    <xf numFmtId="0" fontId="79" fillId="0" borderId="2" xfId="175" applyFont="1" applyFill="1" applyBorder="1" applyAlignment="1">
      <alignment horizontal="center" vertical="center" wrapText="1"/>
    </xf>
    <xf numFmtId="0" fontId="79" fillId="0" borderId="1" xfId="2025" applyFont="1" applyFill="1" applyBorder="1" applyAlignment="1">
      <alignment horizontal="center" vertical="center"/>
    </xf>
    <xf numFmtId="0" fontId="79" fillId="0" borderId="2" xfId="2025" applyFont="1" applyFill="1" applyBorder="1" applyAlignment="1">
      <alignment horizontal="left" vertical="center" wrapText="1"/>
    </xf>
    <xf numFmtId="0" fontId="80" fillId="0" borderId="1" xfId="5" applyNumberFormat="1" applyFont="1" applyFill="1" applyBorder="1" applyAlignment="1">
      <alignment horizontal="center" vertical="center" wrapText="1"/>
    </xf>
    <xf numFmtId="0" fontId="79" fillId="0" borderId="1" xfId="10" applyFont="1" applyFill="1" applyBorder="1" applyAlignment="1">
      <alignment vertical="center" wrapText="1"/>
    </xf>
    <xf numFmtId="0" fontId="80" fillId="0" borderId="1" xfId="5" applyFont="1" applyFill="1" applyBorder="1" applyAlignment="1">
      <alignment horizontal="justify" vertical="center" wrapText="1"/>
    </xf>
    <xf numFmtId="0" fontId="80" fillId="0" borderId="1" xfId="41" applyNumberFormat="1" applyFont="1" applyFill="1" applyBorder="1" applyAlignment="1">
      <alignment horizontal="center" vertical="center" wrapText="1"/>
    </xf>
    <xf numFmtId="0" fontId="79" fillId="0" borderId="1" xfId="2047" applyFont="1" applyFill="1" applyBorder="1" applyAlignment="1">
      <alignment horizontal="center" vertical="center"/>
    </xf>
    <xf numFmtId="0" fontId="80" fillId="0" borderId="1" xfId="41" applyFont="1" applyFill="1" applyBorder="1" applyAlignment="1">
      <alignment horizontal="justify" vertical="center" wrapText="1"/>
    </xf>
    <xf numFmtId="0" fontId="79" fillId="0" borderId="1" xfId="2028" applyFont="1" applyFill="1" applyBorder="1" applyAlignment="1">
      <alignment horizontal="center" vertical="center"/>
    </xf>
    <xf numFmtId="0" fontId="79" fillId="0" borderId="1" xfId="2028" applyFont="1" applyBorder="1" applyAlignment="1">
      <alignment horizontal="left" vertical="center" wrapText="1"/>
    </xf>
    <xf numFmtId="0" fontId="79" fillId="0" borderId="1" xfId="2045" applyFont="1" applyFill="1" applyBorder="1" applyAlignment="1">
      <alignment horizontal="center" vertical="center"/>
    </xf>
    <xf numFmtId="0" fontId="79" fillId="0" borderId="1" xfId="2045" applyFont="1" applyBorder="1" applyAlignment="1">
      <alignment horizontal="left" vertical="center" wrapText="1"/>
    </xf>
    <xf numFmtId="0" fontId="79" fillId="0" borderId="2" xfId="2029" applyFont="1" applyFill="1" applyBorder="1" applyAlignment="1">
      <alignment horizontal="center" vertical="center"/>
    </xf>
    <xf numFmtId="0" fontId="79" fillId="0" borderId="1" xfId="2052" applyFont="1" applyFill="1" applyBorder="1" applyAlignment="1">
      <alignment horizontal="center" vertical="center"/>
    </xf>
    <xf numFmtId="0" fontId="79" fillId="0" borderId="1" xfId="2052" applyFont="1" applyFill="1" applyBorder="1" applyAlignment="1">
      <alignment horizontal="left" vertical="center" wrapText="1"/>
    </xf>
    <xf numFmtId="0" fontId="82" fillId="0" borderId="22" xfId="10" applyFont="1" applyFill="1" applyBorder="1" applyAlignment="1">
      <alignment vertical="center" wrapText="1"/>
    </xf>
    <xf numFmtId="0" fontId="82" fillId="0" borderId="18" xfId="10" applyFont="1" applyFill="1" applyBorder="1" applyAlignment="1">
      <alignment vertical="center" wrapText="1"/>
    </xf>
    <xf numFmtId="0" fontId="82" fillId="0" borderId="24" xfId="10" applyFont="1" applyFill="1" applyBorder="1" applyAlignment="1">
      <alignment horizontal="right" vertical="center" wrapText="1"/>
    </xf>
    <xf numFmtId="0" fontId="82" fillId="0" borderId="1" xfId="10" applyFont="1" applyFill="1" applyBorder="1" applyAlignment="1">
      <alignment vertical="center" wrapText="1"/>
    </xf>
    <xf numFmtId="0" fontId="79" fillId="0" borderId="0" xfId="10" applyFont="1" applyFill="1" applyBorder="1" applyAlignment="1">
      <alignment horizontal="center" vertical="center"/>
    </xf>
    <xf numFmtId="0" fontId="79" fillId="0" borderId="0" xfId="10" applyFont="1" applyFill="1" applyBorder="1" applyAlignment="1">
      <alignment horizontal="left" vertical="center"/>
    </xf>
    <xf numFmtId="164" fontId="79" fillId="0" borderId="0" xfId="26" applyFont="1" applyFill="1" applyBorder="1" applyAlignment="1">
      <alignment horizontal="center" vertical="center"/>
    </xf>
    <xf numFmtId="164" fontId="79" fillId="0" borderId="0" xfId="26" applyFont="1" applyFill="1" applyBorder="1" applyAlignment="1">
      <alignment vertical="center"/>
    </xf>
    <xf numFmtId="0" fontId="79" fillId="0" borderId="0" xfId="10" applyFont="1" applyFill="1" applyBorder="1" applyAlignment="1">
      <alignment vertical="center"/>
    </xf>
    <xf numFmtId="164" fontId="79" fillId="0" borderId="0" xfId="14" applyFont="1" applyFill="1" applyBorder="1" applyAlignment="1">
      <alignment vertical="center"/>
    </xf>
    <xf numFmtId="0" fontId="82" fillId="2" borderId="1" xfId="10" applyFont="1" applyFill="1" applyBorder="1" applyAlignment="1">
      <alignment horizontal="center" vertical="center"/>
    </xf>
    <xf numFmtId="0" fontId="82" fillId="2" borderId="1" xfId="10" applyFont="1" applyFill="1" applyBorder="1" applyAlignment="1">
      <alignment vertical="center"/>
    </xf>
    <xf numFmtId="164" fontId="79" fillId="2" borderId="1" xfId="26" applyFont="1" applyFill="1" applyBorder="1" applyAlignment="1">
      <alignment vertical="center"/>
    </xf>
    <xf numFmtId="164" fontId="82" fillId="2" borderId="1" xfId="26" applyFont="1" applyFill="1" applyBorder="1" applyAlignment="1">
      <alignment vertical="center"/>
    </xf>
    <xf numFmtId="164" fontId="82" fillId="2" borderId="1" xfId="14" applyFont="1" applyFill="1" applyBorder="1" applyAlignment="1">
      <alignment vertical="center"/>
    </xf>
    <xf numFmtId="0" fontId="82" fillId="0" borderId="1" xfId="10" applyFont="1" applyFill="1" applyBorder="1" applyAlignment="1">
      <alignment horizontal="center" vertical="center" wrapText="1"/>
    </xf>
    <xf numFmtId="0" fontId="82" fillId="0" borderId="1" xfId="10" applyFont="1" applyFill="1" applyBorder="1" applyAlignment="1">
      <alignment horizontal="center" vertical="center"/>
    </xf>
    <xf numFmtId="0" fontId="82" fillId="0" borderId="1" xfId="10" applyFont="1" applyFill="1" applyBorder="1" applyAlignment="1">
      <alignment vertical="center"/>
    </xf>
    <xf numFmtId="164" fontId="79" fillId="0" borderId="1" xfId="26" applyFont="1" applyFill="1" applyBorder="1" applyAlignment="1">
      <alignment vertical="center"/>
    </xf>
    <xf numFmtId="164" fontId="82" fillId="0" borderId="1" xfId="26" applyFont="1" applyFill="1" applyBorder="1" applyAlignment="1">
      <alignment vertical="center"/>
    </xf>
    <xf numFmtId="164" fontId="82" fillId="0" borderId="1" xfId="14" applyFont="1" applyFill="1" applyBorder="1" applyAlignment="1">
      <alignment vertical="center"/>
    </xf>
    <xf numFmtId="0" fontId="79" fillId="0" borderId="1" xfId="175" applyFont="1" applyFill="1" applyBorder="1" applyAlignment="1">
      <alignment horizontal="center" vertical="center" wrapText="1"/>
    </xf>
    <xf numFmtId="0" fontId="79" fillId="0" borderId="1" xfId="175" applyFont="1" applyFill="1" applyBorder="1" applyAlignment="1">
      <alignment horizontal="left" vertical="center" wrapText="1"/>
    </xf>
    <xf numFmtId="0" fontId="79" fillId="0" borderId="1" xfId="376" applyFont="1" applyFill="1" applyBorder="1" applyAlignment="1">
      <alignment horizontal="center" vertical="center"/>
    </xf>
    <xf numFmtId="0" fontId="82" fillId="0" borderId="1" xfId="10" applyFont="1" applyFill="1" applyBorder="1" applyAlignment="1">
      <alignment horizontal="left" vertical="center" wrapText="1"/>
    </xf>
    <xf numFmtId="0" fontId="79" fillId="0" borderId="1" xfId="793" applyFont="1" applyFill="1" applyBorder="1" applyAlignment="1">
      <alignment horizontal="center" vertical="center"/>
    </xf>
    <xf numFmtId="164" fontId="82" fillId="0" borderId="1" xfId="14" applyFont="1" applyFill="1" applyBorder="1" applyAlignment="1">
      <alignment vertical="center" wrapText="1"/>
    </xf>
    <xf numFmtId="0" fontId="79" fillId="0" borderId="1" xfId="10" applyFont="1" applyFill="1" applyBorder="1" applyAlignment="1">
      <alignment vertical="center"/>
    </xf>
    <xf numFmtId="0" fontId="79" fillId="0" borderId="1" xfId="0" applyFont="1" applyFill="1" applyBorder="1" applyAlignment="1">
      <alignment horizontal="center" vertical="center"/>
    </xf>
    <xf numFmtId="0" fontId="79" fillId="0" borderId="1" xfId="828" applyFont="1" applyFill="1" applyBorder="1" applyAlignment="1">
      <alignment horizontal="center" vertical="center"/>
    </xf>
    <xf numFmtId="0" fontId="79" fillId="0" borderId="1" xfId="789" applyFont="1" applyFill="1" applyBorder="1" applyAlignment="1">
      <alignment horizontal="center" vertical="center"/>
    </xf>
    <xf numFmtId="0" fontId="79" fillId="0" borderId="1" xfId="175" applyFont="1" applyFill="1" applyBorder="1" applyAlignment="1">
      <alignment horizontal="center" vertical="center"/>
    </xf>
    <xf numFmtId="0" fontId="79" fillId="0" borderId="1" xfId="828" applyFont="1" applyFill="1" applyBorder="1" applyAlignment="1">
      <alignment horizontal="left" vertical="center"/>
    </xf>
    <xf numFmtId="0" fontId="79" fillId="0" borderId="1" xfId="375" applyFont="1" applyFill="1" applyBorder="1" applyAlignment="1">
      <alignment horizontal="center" vertical="center"/>
    </xf>
    <xf numFmtId="0" fontId="79" fillId="0" borderId="1" xfId="2042" applyFont="1" applyFill="1" applyBorder="1" applyAlignment="1">
      <alignment horizontal="center" vertical="center"/>
    </xf>
    <xf numFmtId="0" fontId="79" fillId="0" borderId="1" xfId="2037" applyFont="1" applyFill="1" applyBorder="1" applyAlignment="1">
      <alignment horizontal="center" vertical="center"/>
    </xf>
    <xf numFmtId="0" fontId="82" fillId="2" borderId="1" xfId="10" applyFont="1" applyFill="1" applyBorder="1" applyAlignment="1">
      <alignment horizontal="center"/>
    </xf>
    <xf numFmtId="164" fontId="82" fillId="0" borderId="1" xfId="26" applyFont="1" applyFill="1" applyBorder="1" applyAlignment="1">
      <alignment vertical="center" wrapText="1"/>
    </xf>
    <xf numFmtId="0" fontId="79" fillId="0" borderId="1" xfId="10" applyNumberFormat="1" applyFont="1" applyFill="1" applyBorder="1" applyAlignment="1">
      <alignment horizontal="center" vertical="center"/>
    </xf>
    <xf numFmtId="0" fontId="79" fillId="0" borderId="1" xfId="0" applyFont="1" applyFill="1" applyBorder="1" applyAlignment="1">
      <alignment horizontal="center" vertical="center" wrapText="1"/>
    </xf>
    <xf numFmtId="0" fontId="79" fillId="0" borderId="1" xfId="0" applyFont="1" applyBorder="1" applyAlignment="1">
      <alignment horizontal="center" vertical="center" wrapText="1"/>
    </xf>
    <xf numFmtId="164" fontId="82" fillId="3" borderId="1" xfId="26" applyFont="1" applyFill="1" applyBorder="1" applyAlignment="1">
      <alignment vertical="center"/>
    </xf>
    <xf numFmtId="0" fontId="82" fillId="0" borderId="1" xfId="10" applyFont="1" applyFill="1" applyBorder="1" applyAlignment="1">
      <alignment horizontal="center"/>
    </xf>
    <xf numFmtId="0" fontId="79" fillId="0" borderId="1" xfId="2051" applyFont="1" applyFill="1" applyBorder="1" applyAlignment="1">
      <alignment horizontal="center" vertical="center" wrapText="1"/>
    </xf>
    <xf numFmtId="0" fontId="79" fillId="0" borderId="1" xfId="2030" applyFont="1" applyFill="1" applyBorder="1" applyAlignment="1">
      <alignment horizontal="center" vertical="center"/>
    </xf>
    <xf numFmtId="0" fontId="79" fillId="4" borderId="1" xfId="10" applyFont="1" applyFill="1" applyBorder="1" applyAlignment="1">
      <alignment horizontal="center" vertical="center" wrapText="1"/>
    </xf>
    <xf numFmtId="0" fontId="79" fillId="0" borderId="1" xfId="2161" applyFont="1" applyFill="1" applyBorder="1" applyAlignment="1">
      <alignment horizontal="center" vertical="center"/>
    </xf>
    <xf numFmtId="0" fontId="79" fillId="0" borderId="2" xfId="0" applyFont="1" applyFill="1" applyBorder="1" applyAlignment="1">
      <alignment horizontal="left" vertical="center" wrapText="1"/>
    </xf>
    <xf numFmtId="0" fontId="79" fillId="0" borderId="18" xfId="10" applyFont="1" applyFill="1" applyBorder="1" applyAlignment="1">
      <alignment horizontal="left" vertical="center" wrapText="1"/>
    </xf>
    <xf numFmtId="0" fontId="82" fillId="0" borderId="22" xfId="10" applyFont="1" applyFill="1" applyBorder="1" applyAlignment="1">
      <alignment horizontal="center" vertical="center" wrapText="1"/>
    </xf>
    <xf numFmtId="0" fontId="79" fillId="0" borderId="18" xfId="10" applyFont="1" applyFill="1" applyBorder="1" applyAlignment="1">
      <alignment horizontal="center" vertical="center" wrapText="1"/>
    </xf>
    <xf numFmtId="0" fontId="79" fillId="0" borderId="22" xfId="10" applyFont="1" applyFill="1" applyBorder="1" applyAlignment="1">
      <alignment horizontal="center" vertical="center" wrapText="1"/>
    </xf>
    <xf numFmtId="0" fontId="82" fillId="4" borderId="1" xfId="10" applyFont="1" applyFill="1" applyBorder="1" applyAlignment="1">
      <alignment horizontal="center" vertical="center"/>
    </xf>
    <xf numFmtId="0" fontId="82" fillId="4" borderId="1" xfId="10" applyFont="1" applyFill="1" applyBorder="1" applyAlignment="1">
      <alignment vertical="center"/>
    </xf>
    <xf numFmtId="0" fontId="79" fillId="4" borderId="1" xfId="10" applyFont="1" applyFill="1" applyBorder="1" applyAlignment="1">
      <alignment vertical="center"/>
    </xf>
    <xf numFmtId="164" fontId="79" fillId="4" borderId="1" xfId="26" applyFont="1" applyFill="1" applyBorder="1" applyAlignment="1">
      <alignment vertical="center"/>
    </xf>
    <xf numFmtId="0" fontId="79" fillId="4" borderId="1" xfId="10" applyFont="1" applyFill="1" applyBorder="1" applyAlignment="1">
      <alignment horizontal="center" vertical="center"/>
    </xf>
    <xf numFmtId="0" fontId="79" fillId="0" borderId="0" xfId="10" applyFont="1" applyFill="1" applyAlignment="1">
      <alignment horizontal="center" vertical="center"/>
    </xf>
    <xf numFmtId="0" fontId="82" fillId="3" borderId="1" xfId="10" applyFont="1" applyFill="1" applyBorder="1" applyAlignment="1">
      <alignment horizontal="center" vertical="center"/>
    </xf>
    <xf numFmtId="0" fontId="82" fillId="3" borderId="1" xfId="10" applyFont="1" applyFill="1" applyBorder="1" applyAlignment="1">
      <alignment vertical="center"/>
    </xf>
    <xf numFmtId="0" fontId="79" fillId="3" borderId="1" xfId="10" applyFont="1" applyFill="1" applyBorder="1" applyAlignment="1">
      <alignment vertical="center"/>
    </xf>
    <xf numFmtId="164" fontId="79" fillId="3" borderId="1" xfId="26" applyFont="1" applyFill="1" applyBorder="1" applyAlignment="1">
      <alignment vertical="center"/>
    </xf>
    <xf numFmtId="4" fontId="79" fillId="3" borderId="1" xfId="10" applyNumberFormat="1" applyFont="1" applyFill="1" applyBorder="1" applyAlignment="1">
      <alignment vertical="center"/>
    </xf>
    <xf numFmtId="0" fontId="79" fillId="4" borderId="1" xfId="10" applyFont="1" applyFill="1" applyBorder="1" applyAlignment="1">
      <alignment vertical="center" wrapText="1"/>
    </xf>
    <xf numFmtId="0" fontId="79" fillId="0" borderId="1" xfId="27" applyNumberFormat="1" applyFont="1" applyFill="1" applyBorder="1" applyAlignment="1">
      <alignment horizontal="center" vertical="center" wrapText="1"/>
    </xf>
    <xf numFmtId="49" fontId="79" fillId="0" borderId="1" xfId="27" applyNumberFormat="1" applyFont="1" applyFill="1" applyBorder="1" applyAlignment="1">
      <alignment horizontal="center" vertical="center" wrapText="1"/>
    </xf>
    <xf numFmtId="0" fontId="82" fillId="0" borderId="0" xfId="10" applyFont="1" applyFill="1" applyBorder="1" applyAlignment="1">
      <alignment vertical="center" wrapText="1"/>
    </xf>
    <xf numFmtId="0" fontId="82" fillId="0" borderId="0" xfId="10" applyFont="1" applyFill="1" applyBorder="1" applyAlignment="1">
      <alignment horizontal="right" vertical="center" wrapText="1"/>
    </xf>
    <xf numFmtId="0" fontId="79" fillId="0" borderId="1" xfId="2172" applyFont="1" applyFill="1" applyBorder="1" applyAlignment="1">
      <alignment horizontal="center" vertical="center"/>
    </xf>
    <xf numFmtId="0" fontId="82" fillId="4" borderId="1" xfId="10" applyFont="1" applyFill="1" applyBorder="1" applyAlignment="1">
      <alignment horizontal="center" vertical="center" wrapText="1"/>
    </xf>
    <xf numFmtId="0" fontId="82" fillId="4" borderId="1" xfId="10" applyFont="1" applyFill="1" applyBorder="1" applyAlignment="1">
      <alignment vertical="center" wrapText="1"/>
    </xf>
    <xf numFmtId="0" fontId="82" fillId="4" borderId="1" xfId="10" applyFont="1" applyFill="1" applyBorder="1" applyAlignment="1">
      <alignment horizontal="left" vertical="center" wrapText="1"/>
    </xf>
    <xf numFmtId="0" fontId="79" fillId="4" borderId="1" xfId="10" applyFont="1" applyFill="1" applyBorder="1" applyAlignment="1">
      <alignment horizontal="left" vertical="center" wrapText="1"/>
    </xf>
    <xf numFmtId="0" fontId="82" fillId="3" borderId="1" xfId="10" applyFont="1" applyFill="1" applyBorder="1" applyAlignment="1">
      <alignment vertical="center" wrapText="1"/>
    </xf>
    <xf numFmtId="0" fontId="79" fillId="3" borderId="1" xfId="10" applyFont="1" applyFill="1" applyBorder="1" applyAlignment="1">
      <alignment vertical="center" wrapText="1"/>
    </xf>
    <xf numFmtId="164" fontId="79" fillId="3" borderId="1" xfId="26" applyFont="1" applyFill="1" applyBorder="1" applyAlignment="1">
      <alignment vertical="center" wrapText="1"/>
    </xf>
    <xf numFmtId="0" fontId="79" fillId="0" borderId="1" xfId="10" quotePrefix="1" applyFont="1" applyFill="1" applyBorder="1" applyAlignment="1">
      <alignment horizontal="center" vertical="center" wrapText="1"/>
    </xf>
    <xf numFmtId="49" fontId="79" fillId="4" borderId="1" xfId="10" applyNumberFormat="1" applyFont="1" applyFill="1" applyBorder="1" applyAlignment="1">
      <alignment horizontal="center" vertical="center"/>
    </xf>
    <xf numFmtId="164" fontId="79" fillId="0" borderId="18" xfId="14" applyFont="1" applyFill="1" applyBorder="1" applyAlignment="1">
      <alignment horizontal="right" vertical="center"/>
    </xf>
    <xf numFmtId="0" fontId="79" fillId="4" borderId="18" xfId="10" applyFont="1" applyFill="1" applyBorder="1" applyAlignment="1">
      <alignment vertical="center"/>
    </xf>
    <xf numFmtId="49" fontId="79" fillId="0" borderId="1" xfId="27" applyNumberFormat="1" applyFont="1" applyFill="1" applyBorder="1" applyAlignment="1">
      <alignment vertical="center" wrapText="1"/>
    </xf>
    <xf numFmtId="2" fontId="79" fillId="0" borderId="1" xfId="10" applyNumberFormat="1" applyFont="1" applyFill="1" applyBorder="1" applyAlignment="1">
      <alignment horizontal="center" vertical="center" wrapText="1"/>
    </xf>
    <xf numFmtId="0" fontId="79" fillId="0" borderId="24" xfId="10" applyFont="1" applyFill="1" applyBorder="1" applyAlignment="1">
      <alignment vertical="center" wrapText="1"/>
    </xf>
    <xf numFmtId="1" fontId="79" fillId="0" borderId="1" xfId="10" applyNumberFormat="1" applyFont="1" applyFill="1" applyBorder="1" applyAlignment="1">
      <alignment horizontal="center" vertical="center" wrapText="1"/>
    </xf>
    <xf numFmtId="0" fontId="79" fillId="0" borderId="1" xfId="2251" applyFont="1" applyFill="1" applyBorder="1" applyAlignment="1">
      <alignment horizontal="center" vertical="center" wrapText="1"/>
    </xf>
    <xf numFmtId="0" fontId="79" fillId="0" borderId="1" xfId="2251" applyFont="1" applyFill="1" applyBorder="1" applyAlignment="1">
      <alignment horizontal="left" vertical="center" wrapText="1"/>
    </xf>
    <xf numFmtId="0" fontId="79" fillId="0" borderId="1" xfId="2031" applyFont="1" applyFill="1" applyBorder="1" applyAlignment="1">
      <alignment horizontal="center" vertical="center" wrapText="1"/>
    </xf>
    <xf numFmtId="0" fontId="79" fillId="0" borderId="1" xfId="2031" applyFont="1" applyFill="1" applyBorder="1" applyAlignment="1">
      <alignment horizontal="left" vertical="center" wrapText="1"/>
    </xf>
    <xf numFmtId="49" fontId="82" fillId="2" borderId="22" xfId="10" applyNumberFormat="1" applyFont="1" applyFill="1" applyBorder="1" applyAlignment="1">
      <alignment vertical="center"/>
    </xf>
    <xf numFmtId="49" fontId="82" fillId="2" borderId="18" xfId="10" applyNumberFormat="1" applyFont="1" applyFill="1" applyBorder="1" applyAlignment="1">
      <alignment vertical="center"/>
    </xf>
    <xf numFmtId="49" fontId="82" fillId="2" borderId="24" xfId="10" applyNumberFormat="1" applyFont="1" applyFill="1" applyBorder="1" applyAlignment="1">
      <alignment horizontal="right" vertical="center"/>
    </xf>
    <xf numFmtId="0" fontId="79" fillId="2" borderId="1" xfId="10" applyFont="1" applyFill="1" applyBorder="1" applyAlignment="1">
      <alignment vertical="center"/>
    </xf>
    <xf numFmtId="0" fontId="79" fillId="0" borderId="0" xfId="10" applyFont="1" applyFill="1" applyAlignment="1">
      <alignment horizontal="center"/>
    </xf>
    <xf numFmtId="0" fontId="79" fillId="0" borderId="0" xfId="10" applyFont="1" applyFill="1" applyBorder="1" applyAlignment="1">
      <alignment horizontal="center"/>
    </xf>
    <xf numFmtId="0" fontId="79" fillId="0" borderId="0" xfId="10" applyFont="1" applyFill="1" applyAlignment="1">
      <alignment vertical="center"/>
    </xf>
    <xf numFmtId="43" fontId="79" fillId="0" borderId="0" xfId="10" applyNumberFormat="1" applyFont="1" applyFill="1" applyAlignment="1">
      <alignment vertical="center"/>
    </xf>
    <xf numFmtId="164" fontId="82" fillId="0" borderId="0" xfId="14" applyFont="1" applyFill="1" applyBorder="1" applyAlignment="1">
      <alignment vertical="center" wrapText="1"/>
    </xf>
    <xf numFmtId="164" fontId="79" fillId="4" borderId="1" xfId="14" applyFont="1" applyFill="1" applyBorder="1" applyAlignment="1">
      <alignment vertical="center"/>
    </xf>
    <xf numFmtId="43" fontId="79" fillId="4" borderId="1" xfId="10" applyNumberFormat="1" applyFont="1" applyFill="1" applyBorder="1" applyAlignment="1">
      <alignment vertical="center"/>
    </xf>
    <xf numFmtId="165" fontId="84" fillId="0" borderId="1" xfId="4" applyFont="1" applyFill="1" applyBorder="1" applyAlignment="1">
      <alignment horizontal="center" vertical="center" wrapText="1"/>
    </xf>
    <xf numFmtId="0" fontId="15" fillId="0" borderId="8" xfId="10" applyFont="1" applyFill="1" applyBorder="1" applyAlignment="1" applyProtection="1">
      <alignment horizontal="left" vertical="center"/>
      <protection locked="0"/>
    </xf>
    <xf numFmtId="0" fontId="47" fillId="0" borderId="0" xfId="27" applyFont="1" applyBorder="1" applyAlignment="1">
      <alignment horizontal="left" vertical="center"/>
    </xf>
    <xf numFmtId="0" fontId="47" fillId="0" borderId="9" xfId="27" applyFont="1" applyBorder="1" applyAlignment="1">
      <alignment horizontal="left" vertical="center"/>
    </xf>
    <xf numFmtId="0" fontId="47" fillId="0" borderId="8" xfId="27" applyFont="1" applyBorder="1" applyAlignment="1">
      <alignment horizontal="left" vertical="center"/>
    </xf>
    <xf numFmtId="0" fontId="15" fillId="0" borderId="8" xfId="10" applyFont="1" applyFill="1" applyBorder="1" applyAlignment="1" applyProtection="1">
      <alignment horizontal="left"/>
      <protection locked="0"/>
    </xf>
    <xf numFmtId="0" fontId="15" fillId="0" borderId="0" xfId="10" applyFont="1" applyFill="1" applyBorder="1" applyAlignment="1" applyProtection="1">
      <alignment horizontal="left"/>
      <protection locked="0"/>
    </xf>
    <xf numFmtId="0" fontId="15" fillId="0" borderId="9" xfId="10" applyFont="1" applyFill="1" applyBorder="1" applyAlignment="1" applyProtection="1">
      <alignment horizontal="left"/>
      <protection locked="0"/>
    </xf>
    <xf numFmtId="0" fontId="44" fillId="0" borderId="6" xfId="10" applyFont="1" applyFill="1" applyBorder="1" applyAlignment="1">
      <alignment horizontal="center" vertical="center" wrapText="1"/>
    </xf>
    <xf numFmtId="0" fontId="44" fillId="0" borderId="7" xfId="10" applyFont="1" applyFill="1" applyBorder="1" applyAlignment="1">
      <alignment horizontal="center" vertical="center" wrapText="1"/>
    </xf>
    <xf numFmtId="0" fontId="44" fillId="0" borderId="0" xfId="10" applyFont="1" applyFill="1" applyBorder="1" applyAlignment="1">
      <alignment horizontal="center" vertical="center" wrapText="1"/>
    </xf>
    <xf numFmtId="0" fontId="44" fillId="0" borderId="9" xfId="10" applyFont="1" applyFill="1" applyBorder="1" applyAlignment="1">
      <alignment horizontal="center" vertical="center" wrapText="1"/>
    </xf>
    <xf numFmtId="0" fontId="44" fillId="0" borderId="11" xfId="10" applyFont="1" applyFill="1" applyBorder="1" applyAlignment="1">
      <alignment horizontal="center" vertical="center" wrapText="1"/>
    </xf>
    <xf numFmtId="0" fontId="44" fillId="0" borderId="12" xfId="10" applyFont="1" applyFill="1" applyBorder="1" applyAlignment="1">
      <alignment horizontal="center" vertical="center" wrapText="1"/>
    </xf>
    <xf numFmtId="0" fontId="43" fillId="0" borderId="0" xfId="0" applyFont="1" applyBorder="1" applyAlignment="1" applyProtection="1">
      <alignment horizontal="center" vertical="center" wrapText="1"/>
    </xf>
    <xf numFmtId="0" fontId="15" fillId="0" borderId="5" xfId="10" applyNumberFormat="1" applyFont="1" applyFill="1" applyBorder="1" applyAlignment="1" applyProtection="1">
      <alignment horizontal="justify" vertical="justify"/>
      <protection locked="0"/>
    </xf>
    <xf numFmtId="0" fontId="15" fillId="0" borderId="6" xfId="10" applyNumberFormat="1" applyFont="1" applyFill="1" applyBorder="1" applyAlignment="1" applyProtection="1">
      <alignment horizontal="justify" vertical="justify"/>
      <protection locked="0"/>
    </xf>
    <xf numFmtId="0" fontId="15" fillId="0" borderId="7" xfId="10" applyNumberFormat="1" applyFont="1" applyFill="1" applyBorder="1" applyAlignment="1" applyProtection="1">
      <alignment horizontal="justify" vertical="justify"/>
      <protection locked="0"/>
    </xf>
    <xf numFmtId="0" fontId="15" fillId="0" borderId="8" xfId="10" applyNumberFormat="1" applyFont="1" applyFill="1" applyBorder="1" applyAlignment="1" applyProtection="1">
      <alignment horizontal="justify" vertical="justify"/>
      <protection locked="0"/>
    </xf>
    <xf numFmtId="0" fontId="15" fillId="0" borderId="0" xfId="10" applyNumberFormat="1" applyFont="1" applyFill="1" applyBorder="1" applyAlignment="1" applyProtection="1">
      <alignment horizontal="justify" vertical="justify"/>
      <protection locked="0"/>
    </xf>
    <xf numFmtId="0" fontId="15" fillId="0" borderId="9" xfId="10" applyNumberFormat="1" applyFont="1" applyFill="1" applyBorder="1" applyAlignment="1" applyProtection="1">
      <alignment horizontal="justify" vertical="justify"/>
      <protection locked="0"/>
    </xf>
    <xf numFmtId="0" fontId="16" fillId="0" borderId="5" xfId="258" applyFont="1" applyBorder="1" applyAlignment="1">
      <alignment horizontal="center" vertical="center"/>
    </xf>
    <xf numFmtId="0" fontId="16" fillId="0" borderId="6" xfId="258" applyFont="1" applyBorder="1" applyAlignment="1">
      <alignment horizontal="center" vertical="center"/>
    </xf>
    <xf numFmtId="0" fontId="16" fillId="0" borderId="7" xfId="258" applyFont="1" applyBorder="1" applyAlignment="1">
      <alignment horizontal="center" vertical="center"/>
    </xf>
    <xf numFmtId="0" fontId="16" fillId="0" borderId="10" xfId="258" applyFont="1" applyBorder="1" applyAlignment="1">
      <alignment horizontal="center" vertical="center"/>
    </xf>
    <xf numFmtId="0" fontId="16" fillId="0" borderId="11" xfId="258" applyFont="1" applyBorder="1" applyAlignment="1">
      <alignment horizontal="center" vertical="center"/>
    </xf>
    <xf numFmtId="0" fontId="16" fillId="0" borderId="12" xfId="258" applyFont="1" applyBorder="1" applyAlignment="1">
      <alignment horizontal="center" vertical="center"/>
    </xf>
    <xf numFmtId="0" fontId="16" fillId="0" borderId="15" xfId="258" applyFont="1" applyBorder="1" applyAlignment="1">
      <alignment horizontal="center" vertical="center"/>
    </xf>
    <xf numFmtId="0" fontId="16" fillId="0" borderId="16" xfId="258" applyFont="1" applyBorder="1" applyAlignment="1">
      <alignment horizontal="center" vertical="center"/>
    </xf>
    <xf numFmtId="0" fontId="16" fillId="0" borderId="17" xfId="258" applyFont="1" applyBorder="1" applyAlignment="1">
      <alignment horizontal="center" vertical="center"/>
    </xf>
    <xf numFmtId="0" fontId="15" fillId="3" borderId="15" xfId="10" applyFill="1" applyBorder="1" applyAlignment="1">
      <alignment horizontal="center"/>
    </xf>
    <xf numFmtId="0" fontId="15" fillId="3" borderId="17" xfId="10" applyFill="1" applyBorder="1" applyAlignment="1">
      <alignment horizontal="center"/>
    </xf>
  </cellXfs>
  <cellStyles count="14925">
    <cellStyle name="_x000d__x000a_JournalTemplate=C:\COMFO\CTALK\JOURSTD.TPL_x000d__x000a_LbStateAddress=3 3 0 251 1 89 2 311_x000d__x000a_LbStateJou" xfId="63"/>
    <cellStyle name="20% - Ênfase1 100" xfId="1"/>
    <cellStyle name="20% - Ênfase1 2" xfId="2057"/>
    <cellStyle name="20% - Ênfase1 2 2" xfId="2388"/>
    <cellStyle name="20% - Ênfase1 2 2 2" xfId="4232"/>
    <cellStyle name="20% - Ênfase1 2 2 2 2" xfId="14895"/>
    <cellStyle name="20% - Ênfase1 2 2 3" xfId="13082"/>
    <cellStyle name="20% - Ênfase2 2" xfId="2058"/>
    <cellStyle name="20% - Ênfase2 2 2" xfId="2389"/>
    <cellStyle name="20% - Ênfase2 2 2 2" xfId="4233"/>
    <cellStyle name="20% - Ênfase2 2 2 2 2" xfId="14896"/>
    <cellStyle name="20% - Ênfase2 2 2 3" xfId="13083"/>
    <cellStyle name="20% - Ênfase3 2" xfId="2059"/>
    <cellStyle name="20% - Ênfase3 2 2" xfId="2390"/>
    <cellStyle name="20% - Ênfase3 2 2 2" xfId="4234"/>
    <cellStyle name="20% - Ênfase3 2 2 2 2" xfId="14897"/>
    <cellStyle name="20% - Ênfase3 2 2 3" xfId="13084"/>
    <cellStyle name="20% - Ênfase4 2" xfId="2060"/>
    <cellStyle name="20% - Ênfase4 2 2" xfId="2391"/>
    <cellStyle name="20% - Ênfase4 2 2 2" xfId="4235"/>
    <cellStyle name="20% - Ênfase4 2 2 2 2" xfId="14898"/>
    <cellStyle name="20% - Ênfase4 2 2 3" xfId="13085"/>
    <cellStyle name="20% - Ênfase5 2" xfId="2061"/>
    <cellStyle name="20% - Ênfase5 2 2" xfId="2392"/>
    <cellStyle name="20% - Ênfase5 2 2 2" xfId="4236"/>
    <cellStyle name="20% - Ênfase5 2 2 2 2" xfId="14899"/>
    <cellStyle name="20% - Ênfase5 2 2 3" xfId="13086"/>
    <cellStyle name="20% - Ênfase6 2" xfId="2062"/>
    <cellStyle name="20% - Ênfase6 2 2" xfId="2393"/>
    <cellStyle name="20% - Ênfase6 2 2 2" xfId="4237"/>
    <cellStyle name="20% - Ênfase6 2 2 2 2" xfId="14900"/>
    <cellStyle name="20% - Ênfase6 2 2 3" xfId="13087"/>
    <cellStyle name="40% - Ênfase1 2" xfId="2063"/>
    <cellStyle name="40% - Ênfase1 2 2" xfId="2394"/>
    <cellStyle name="40% - Ênfase1 2 2 2" xfId="4238"/>
    <cellStyle name="40% - Ênfase1 2 2 2 2" xfId="14901"/>
    <cellStyle name="40% - Ênfase1 2 2 3" xfId="13088"/>
    <cellStyle name="40% - Ênfase2 2" xfId="2064"/>
    <cellStyle name="40% - Ênfase2 2 2" xfId="2395"/>
    <cellStyle name="40% - Ênfase2 2 2 2" xfId="4239"/>
    <cellStyle name="40% - Ênfase2 2 2 2 2" xfId="14902"/>
    <cellStyle name="40% - Ênfase2 2 2 3" xfId="13089"/>
    <cellStyle name="40% - Ênfase3 2" xfId="2065"/>
    <cellStyle name="40% - Ênfase3 2 2" xfId="2396"/>
    <cellStyle name="40% - Ênfase3 2 2 2" xfId="4240"/>
    <cellStyle name="40% - Ênfase3 2 2 2 2" xfId="14903"/>
    <cellStyle name="40% - Ênfase3 2 2 3" xfId="13090"/>
    <cellStyle name="40% - Ênfase4 2" xfId="2066"/>
    <cellStyle name="40% - Ênfase4 2 2" xfId="2397"/>
    <cellStyle name="40% - Ênfase4 2 2 2" xfId="4241"/>
    <cellStyle name="40% - Ênfase4 2 2 2 2" xfId="14904"/>
    <cellStyle name="40% - Ênfase4 2 2 3" xfId="13091"/>
    <cellStyle name="40% - Ênfase5 2" xfId="2067"/>
    <cellStyle name="40% - Ênfase5 2 2" xfId="2398"/>
    <cellStyle name="40% - Ênfase5 2 2 2" xfId="4242"/>
    <cellStyle name="40% - Ênfase5 2 2 2 2" xfId="14905"/>
    <cellStyle name="40% - Ênfase5 2 2 3" xfId="13092"/>
    <cellStyle name="40% - Ênfase6 2" xfId="2068"/>
    <cellStyle name="40% - Ênfase6 2 2" xfId="2399"/>
    <cellStyle name="40% - Ênfase6 2 2 2" xfId="4243"/>
    <cellStyle name="40% - Ênfase6 2 2 2 2" xfId="14906"/>
    <cellStyle name="40% - Ênfase6 2 2 3" xfId="13093"/>
    <cellStyle name="60% - Ênfase1 2" xfId="2069"/>
    <cellStyle name="60% - Ênfase1 2 2" xfId="2400"/>
    <cellStyle name="60% - Ênfase2 2" xfId="2070"/>
    <cellStyle name="60% - Ênfase2 2 2" xfId="2401"/>
    <cellStyle name="60% - Ênfase3 2" xfId="2071"/>
    <cellStyle name="60% - Ênfase3 2 2" xfId="2402"/>
    <cellStyle name="60% - Ênfase4 2" xfId="2072"/>
    <cellStyle name="60% - Ênfase4 2 2" xfId="2403"/>
    <cellStyle name="60% - Ênfase5 2" xfId="2073"/>
    <cellStyle name="60% - Ênfase5 2 2" xfId="2404"/>
    <cellStyle name="60% - Ênfase6 2" xfId="2074"/>
    <cellStyle name="60% - Ênfase6 2 2" xfId="2405"/>
    <cellStyle name="60% - Ênfase6 37" xfId="2"/>
    <cellStyle name="Bom 2" xfId="2075"/>
    <cellStyle name="Bom 2 2" xfId="2406"/>
    <cellStyle name="Cálculo 2" xfId="2076"/>
    <cellStyle name="Cálculo 2 2" xfId="2407"/>
    <cellStyle name="Célula de Verificação 2" xfId="2077"/>
    <cellStyle name="Célula de Verificação 2 2" xfId="2408"/>
    <cellStyle name="Célula Vinculada 2" xfId="2078"/>
    <cellStyle name="Célula Vinculada 2 2" xfId="2409"/>
    <cellStyle name="Comma_Arauco Piping list" xfId="64"/>
    <cellStyle name="Comma0" xfId="65"/>
    <cellStyle name="CORES" xfId="66"/>
    <cellStyle name="Currency [0]_Arauco Piping list" xfId="67"/>
    <cellStyle name="Currency_Arauco Piping list" xfId="68"/>
    <cellStyle name="Currency0" xfId="69"/>
    <cellStyle name="Data" xfId="70"/>
    <cellStyle name="Date" xfId="71"/>
    <cellStyle name="Ênfase1 2" xfId="2079"/>
    <cellStyle name="Ênfase1 2 2" xfId="2410"/>
    <cellStyle name="Ênfase2 2" xfId="2080"/>
    <cellStyle name="Ênfase2 2 2" xfId="2411"/>
    <cellStyle name="Ênfase3 2" xfId="2081"/>
    <cellStyle name="Ênfase3 2 2" xfId="2412"/>
    <cellStyle name="Ênfase4 2" xfId="2082"/>
    <cellStyle name="Ênfase4 2 2" xfId="2413"/>
    <cellStyle name="Ênfase5 2" xfId="2083"/>
    <cellStyle name="Ênfase5 2 2" xfId="2414"/>
    <cellStyle name="Ênfase6 2" xfId="2084"/>
    <cellStyle name="Ênfase6 2 2" xfId="2415"/>
    <cellStyle name="Entrada 2" xfId="2085"/>
    <cellStyle name="Entrada 2 2" xfId="2416"/>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Fixed" xfId="72"/>
    <cellStyle name="Fixo" xfId="73"/>
    <cellStyle name="Followed Hyperlink" xfId="74"/>
    <cellStyle name="Grey" xfId="75"/>
    <cellStyle name="Heading" xfId="8"/>
    <cellStyle name="Heading 1" xfId="76"/>
    <cellStyle name="Heading 2" xfId="77"/>
    <cellStyle name="Heading1" xfId="9"/>
    <cellStyle name="Hiperlink 2" xfId="31"/>
    <cellStyle name="Incorreto 2" xfId="2086"/>
    <cellStyle name="Incorreto 2 2" xfId="2417"/>
    <cellStyle name="Indefinido" xfId="78"/>
    <cellStyle name="Input [yellow]" xfId="79"/>
    <cellStyle name="material" xfId="80"/>
    <cellStyle name="material 2" xfId="487"/>
    <cellStyle name="material 2 2" xfId="1046"/>
    <cellStyle name="material 3" xfId="428"/>
    <cellStyle name="material 4" xfId="312"/>
    <cellStyle name="MINIPG" xfId="81"/>
    <cellStyle name="Moeda 2" xfId="32"/>
    <cellStyle name="Moeda 3" xfId="2418"/>
    <cellStyle name="Moeda 3 2" xfId="4244"/>
    <cellStyle name="Moeda 3 2 2" xfId="14907"/>
    <cellStyle name="Moeda 3 3" xfId="13094"/>
    <cellStyle name="Neutra 2" xfId="2087"/>
    <cellStyle name="Neutra 2 2" xfId="2419"/>
    <cellStyle name="Normal" xfId="0" builtinId="0"/>
    <cellStyle name="Normal - Style1" xfId="82"/>
    <cellStyle name="Normal 10" xfId="46"/>
    <cellStyle name="Normal 10 2" xfId="257"/>
    <cellStyle name="Normal 10 2 2" xfId="997"/>
    <cellStyle name="Normal 10 3" xfId="940"/>
    <cellStyle name="Normal 100" xfId="939"/>
    <cellStyle name="Normal 101" xfId="1259"/>
    <cellStyle name="Normal 102" xfId="1262"/>
    <cellStyle name="Normal 103" xfId="1996"/>
    <cellStyle name="Normal 104" xfId="2001"/>
    <cellStyle name="Normal 105" xfId="2005"/>
    <cellStyle name="Normal 106" xfId="2011"/>
    <cellStyle name="Normal 107" xfId="2018"/>
    <cellStyle name="Normal 108" xfId="2002"/>
    <cellStyle name="Normal 109" xfId="2021"/>
    <cellStyle name="Normal 11" xfId="52"/>
    <cellStyle name="Normal 11 2" xfId="258"/>
    <cellStyle name="Normal 11 2 2" xfId="998"/>
    <cellStyle name="Normal 11 3" xfId="941"/>
    <cellStyle name="Normal 110" xfId="2016"/>
    <cellStyle name="Normal 111" xfId="1997"/>
    <cellStyle name="Normal 112" xfId="2023"/>
    <cellStyle name="Normal 113" xfId="2019"/>
    <cellStyle name="Normal 114" xfId="2013"/>
    <cellStyle name="Normal 115" xfId="2004"/>
    <cellStyle name="Normal 116" xfId="2000"/>
    <cellStyle name="Normal 117" xfId="2006"/>
    <cellStyle name="Normal 118" xfId="1999"/>
    <cellStyle name="Normal 119" xfId="2010"/>
    <cellStyle name="Normal 12" xfId="49"/>
    <cellStyle name="Normal 12 2" xfId="488"/>
    <cellStyle name="Normal 12 2 2" xfId="1047"/>
    <cellStyle name="Normal 12 3" xfId="429"/>
    <cellStyle name="Normal 12 4" xfId="313"/>
    <cellStyle name="Normal 120" xfId="1998"/>
    <cellStyle name="Normal 121" xfId="2007"/>
    <cellStyle name="Normal 122" xfId="2022"/>
    <cellStyle name="Normal 123" xfId="2003"/>
    <cellStyle name="Normal 124" xfId="2024"/>
    <cellStyle name="Normal 125" xfId="2014"/>
    <cellStyle name="Normal 126" xfId="2015"/>
    <cellStyle name="Normal 127" xfId="2008"/>
    <cellStyle name="Normal 128" xfId="2020"/>
    <cellStyle name="Normal 129" xfId="2009"/>
    <cellStyle name="Normal 13" xfId="50"/>
    <cellStyle name="Normal 13 10" xfId="1264"/>
    <cellStyle name="Normal 13 10 2" xfId="3221"/>
    <cellStyle name="Normal 13 10 2 2" xfId="13887"/>
    <cellStyle name="Normal 13 10 2 3" xfId="7870"/>
    <cellStyle name="Normal 13 10 3" xfId="7871"/>
    <cellStyle name="Normal 13 10 4" xfId="6860"/>
    <cellStyle name="Normal 13 10 5" xfId="12074"/>
    <cellStyle name="Normal 13 10 6" xfId="5035"/>
    <cellStyle name="Normal 13 11" xfId="207"/>
    <cellStyle name="Normal 13 11 2" xfId="2487"/>
    <cellStyle name="Normal 13 11 2 2" xfId="13154"/>
    <cellStyle name="Normal 13 11 2 3" xfId="7872"/>
    <cellStyle name="Normal 13 11 3" xfId="7873"/>
    <cellStyle name="Normal 13 11 4" xfId="6126"/>
    <cellStyle name="Normal 13 11 5" xfId="11341"/>
    <cellStyle name="Normal 13 11 6" xfId="4302"/>
    <cellStyle name="Normal 13 12" xfId="2102"/>
    <cellStyle name="Normal 13 12 2" xfId="3961"/>
    <cellStyle name="Normal 13 12 2 2" xfId="14624"/>
    <cellStyle name="Normal 13 12 2 3" xfId="7874"/>
    <cellStyle name="Normal 13 12 3" xfId="7875"/>
    <cellStyle name="Normal 13 12 4" xfId="7600"/>
    <cellStyle name="Normal 13 12 5" xfId="12811"/>
    <cellStyle name="Normal 13 12 6" xfId="5772"/>
    <cellStyle name="Normal 13 13" xfId="2253"/>
    <cellStyle name="Normal 13 13 2" xfId="4097"/>
    <cellStyle name="Normal 13 13 2 2" xfId="14760"/>
    <cellStyle name="Normal 13 13 2 3" xfId="7876"/>
    <cellStyle name="Normal 13 13 3" xfId="7736"/>
    <cellStyle name="Normal 13 13 4" xfId="12947"/>
    <cellStyle name="Normal 13 13 5" xfId="5908"/>
    <cellStyle name="Normal 13 14" xfId="2447"/>
    <cellStyle name="Normal 13 14 2" xfId="7877"/>
    <cellStyle name="Normal 13 14 3" xfId="13115"/>
    <cellStyle name="Normal 13 14 4" xfId="6045"/>
    <cellStyle name="Normal 13 15" xfId="7878"/>
    <cellStyle name="Normal 13 16" xfId="6086"/>
    <cellStyle name="Normal 13 17" xfId="11302"/>
    <cellStyle name="Normal 13 18" xfId="4263"/>
    <cellStyle name="Normal 13 2" xfId="104"/>
    <cellStyle name="Normal 13 2 10" xfId="2103"/>
    <cellStyle name="Normal 13 2 10 2" xfId="3962"/>
    <cellStyle name="Normal 13 2 10 2 2" xfId="14625"/>
    <cellStyle name="Normal 13 2 10 2 3" xfId="7879"/>
    <cellStyle name="Normal 13 2 10 3" xfId="7880"/>
    <cellStyle name="Normal 13 2 10 4" xfId="7601"/>
    <cellStyle name="Normal 13 2 10 5" xfId="12812"/>
    <cellStyle name="Normal 13 2 10 6" xfId="5773"/>
    <cellStyle name="Normal 13 2 11" xfId="2254"/>
    <cellStyle name="Normal 13 2 11 2" xfId="4098"/>
    <cellStyle name="Normal 13 2 11 2 2" xfId="14761"/>
    <cellStyle name="Normal 13 2 11 2 3" xfId="7881"/>
    <cellStyle name="Normal 13 2 11 3" xfId="7737"/>
    <cellStyle name="Normal 13 2 11 4" xfId="12948"/>
    <cellStyle name="Normal 13 2 11 5" xfId="5909"/>
    <cellStyle name="Normal 13 2 12" xfId="2462"/>
    <cellStyle name="Normal 13 2 12 2" xfId="7882"/>
    <cellStyle name="Normal 13 2 12 3" xfId="13130"/>
    <cellStyle name="Normal 13 2 12 4" xfId="6056"/>
    <cellStyle name="Normal 13 2 13" xfId="7883"/>
    <cellStyle name="Normal 13 2 14" xfId="6101"/>
    <cellStyle name="Normal 13 2 15" xfId="11317"/>
    <cellStyle name="Normal 13 2 16" xfId="4278"/>
    <cellStyle name="Normal 13 2 2" xfId="490"/>
    <cellStyle name="Normal 13 2 2 10" xfId="11481"/>
    <cellStyle name="Normal 13 2 2 11" xfId="4442"/>
    <cellStyle name="Normal 13 2 2 2" xfId="695"/>
    <cellStyle name="Normal 13 2 2 2 2" xfId="1161"/>
    <cellStyle name="Normal 13 2 2 2 2 2" xfId="1309"/>
    <cellStyle name="Normal 13 2 2 2 2 2 2" xfId="3266"/>
    <cellStyle name="Normal 13 2 2 2 2 2 2 2" xfId="13932"/>
    <cellStyle name="Normal 13 2 2 2 2 2 2 3" xfId="7884"/>
    <cellStyle name="Normal 13 2 2 2 2 2 3" xfId="7885"/>
    <cellStyle name="Normal 13 2 2 2 2 2 4" xfId="6905"/>
    <cellStyle name="Normal 13 2 2 2 2 2 5" xfId="12119"/>
    <cellStyle name="Normal 13 2 2 2 2 2 6" xfId="5080"/>
    <cellStyle name="Normal 13 2 2 2 2 3" xfId="3130"/>
    <cellStyle name="Normal 13 2 2 2 2 3 2" xfId="13796"/>
    <cellStyle name="Normal 13 2 2 2 2 3 3" xfId="7886"/>
    <cellStyle name="Normal 13 2 2 2 2 4" xfId="7887"/>
    <cellStyle name="Normal 13 2 2 2 2 5" xfId="6769"/>
    <cellStyle name="Normal 13 2 2 2 2 6" xfId="11983"/>
    <cellStyle name="Normal 13 2 2 2 2 7" xfId="4944"/>
    <cellStyle name="Normal 13 2 2 2 3" xfId="1308"/>
    <cellStyle name="Normal 13 2 2 2 3 2" xfId="3265"/>
    <cellStyle name="Normal 13 2 2 2 3 2 2" xfId="13931"/>
    <cellStyle name="Normal 13 2 2 2 3 2 3" xfId="7888"/>
    <cellStyle name="Normal 13 2 2 2 3 3" xfId="7889"/>
    <cellStyle name="Normal 13 2 2 2 3 4" xfId="6904"/>
    <cellStyle name="Normal 13 2 2 2 3 5" xfId="12118"/>
    <cellStyle name="Normal 13 2 2 2 3 6" xfId="5079"/>
    <cellStyle name="Normal 13 2 2 2 4" xfId="2763"/>
    <cellStyle name="Normal 13 2 2 2 4 2" xfId="13429"/>
    <cellStyle name="Normal 13 2 2 2 4 3" xfId="7890"/>
    <cellStyle name="Normal 13 2 2 2 5" xfId="7891"/>
    <cellStyle name="Normal 13 2 2 2 6" xfId="6402"/>
    <cellStyle name="Normal 13 2 2 2 7" xfId="11616"/>
    <cellStyle name="Normal 13 2 2 2 8" xfId="4577"/>
    <cellStyle name="Normal 13 2 2 3" xfId="846"/>
    <cellStyle name="Normal 13 2 2 3 2" xfId="1310"/>
    <cellStyle name="Normal 13 2 2 3 2 2" xfId="3267"/>
    <cellStyle name="Normal 13 2 2 3 2 2 2" xfId="13933"/>
    <cellStyle name="Normal 13 2 2 3 2 2 3" xfId="7892"/>
    <cellStyle name="Normal 13 2 2 3 2 3" xfId="7893"/>
    <cellStyle name="Normal 13 2 2 3 2 4" xfId="6906"/>
    <cellStyle name="Normal 13 2 2 3 2 5" xfId="12120"/>
    <cellStyle name="Normal 13 2 2 3 2 6" xfId="5081"/>
    <cellStyle name="Normal 13 2 2 3 3" xfId="2901"/>
    <cellStyle name="Normal 13 2 2 3 3 2" xfId="13567"/>
    <cellStyle name="Normal 13 2 2 3 3 3" xfId="7894"/>
    <cellStyle name="Normal 13 2 2 3 4" xfId="7895"/>
    <cellStyle name="Normal 13 2 2 3 5" xfId="6540"/>
    <cellStyle name="Normal 13 2 2 3 6" xfId="11754"/>
    <cellStyle name="Normal 13 2 2 3 7" xfId="4715"/>
    <cellStyle name="Normal 13 2 2 4" xfId="1307"/>
    <cellStyle name="Normal 13 2 2 4 2" xfId="3264"/>
    <cellStyle name="Normal 13 2 2 4 2 2" xfId="13930"/>
    <cellStyle name="Normal 13 2 2 4 2 3" xfId="7896"/>
    <cellStyle name="Normal 13 2 2 4 3" xfId="7897"/>
    <cellStyle name="Normal 13 2 2 4 4" xfId="6903"/>
    <cellStyle name="Normal 13 2 2 4 5" xfId="12117"/>
    <cellStyle name="Normal 13 2 2 4 6" xfId="5078"/>
    <cellStyle name="Normal 13 2 2 5" xfId="2152"/>
    <cellStyle name="Normal 13 2 2 5 2" xfId="4008"/>
    <cellStyle name="Normal 13 2 2 5 2 2" xfId="14671"/>
    <cellStyle name="Normal 13 2 2 5 2 3" xfId="7898"/>
    <cellStyle name="Normal 13 2 2 5 3" xfId="7899"/>
    <cellStyle name="Normal 13 2 2 5 4" xfId="7647"/>
    <cellStyle name="Normal 13 2 2 5 5" xfId="12858"/>
    <cellStyle name="Normal 13 2 2 5 6" xfId="5819"/>
    <cellStyle name="Normal 13 2 2 6" xfId="2300"/>
    <cellStyle name="Normal 13 2 2 6 2" xfId="4144"/>
    <cellStyle name="Normal 13 2 2 6 2 2" xfId="14807"/>
    <cellStyle name="Normal 13 2 2 6 2 3" xfId="7900"/>
    <cellStyle name="Normal 13 2 2 6 3" xfId="7783"/>
    <cellStyle name="Normal 13 2 2 6 4" xfId="12994"/>
    <cellStyle name="Normal 13 2 2 6 5" xfId="5955"/>
    <cellStyle name="Normal 13 2 2 7" xfId="2628"/>
    <cellStyle name="Normal 13 2 2 7 2" xfId="13294"/>
    <cellStyle name="Normal 13 2 2 7 3" xfId="7901"/>
    <cellStyle name="Normal 13 2 2 8" xfId="7902"/>
    <cellStyle name="Normal 13 2 2 9" xfId="6267"/>
    <cellStyle name="Normal 13 2 3" xfId="597"/>
    <cellStyle name="Normal 13 2 3 10" xfId="11524"/>
    <cellStyle name="Normal 13 2 3 11" xfId="4485"/>
    <cellStyle name="Normal 13 2 3 2" xfId="739"/>
    <cellStyle name="Normal 13 2 3 2 2" xfId="1204"/>
    <cellStyle name="Normal 13 2 3 2 2 2" xfId="1313"/>
    <cellStyle name="Normal 13 2 3 2 2 2 2" xfId="3270"/>
    <cellStyle name="Normal 13 2 3 2 2 2 2 2" xfId="13936"/>
    <cellStyle name="Normal 13 2 3 2 2 2 2 3" xfId="7903"/>
    <cellStyle name="Normal 13 2 3 2 2 2 3" xfId="7904"/>
    <cellStyle name="Normal 13 2 3 2 2 2 4" xfId="6909"/>
    <cellStyle name="Normal 13 2 3 2 2 2 5" xfId="12123"/>
    <cellStyle name="Normal 13 2 3 2 2 2 6" xfId="5084"/>
    <cellStyle name="Normal 13 2 3 2 2 3" xfId="3173"/>
    <cellStyle name="Normal 13 2 3 2 2 3 2" xfId="13839"/>
    <cellStyle name="Normal 13 2 3 2 2 3 3" xfId="7905"/>
    <cellStyle name="Normal 13 2 3 2 2 4" xfId="7906"/>
    <cellStyle name="Normal 13 2 3 2 2 5" xfId="6812"/>
    <cellStyle name="Normal 13 2 3 2 2 6" xfId="12026"/>
    <cellStyle name="Normal 13 2 3 2 2 7" xfId="4987"/>
    <cellStyle name="Normal 13 2 3 2 3" xfId="1312"/>
    <cellStyle name="Normal 13 2 3 2 3 2" xfId="3269"/>
    <cellStyle name="Normal 13 2 3 2 3 2 2" xfId="13935"/>
    <cellStyle name="Normal 13 2 3 2 3 2 3" xfId="7907"/>
    <cellStyle name="Normal 13 2 3 2 3 3" xfId="7908"/>
    <cellStyle name="Normal 13 2 3 2 3 4" xfId="6908"/>
    <cellStyle name="Normal 13 2 3 2 3 5" xfId="12122"/>
    <cellStyle name="Normal 13 2 3 2 3 6" xfId="5083"/>
    <cellStyle name="Normal 13 2 3 2 4" xfId="2806"/>
    <cellStyle name="Normal 13 2 3 2 4 2" xfId="13472"/>
    <cellStyle name="Normal 13 2 3 2 4 3" xfId="7909"/>
    <cellStyle name="Normal 13 2 3 2 5" xfId="7910"/>
    <cellStyle name="Normal 13 2 3 2 6" xfId="6445"/>
    <cellStyle name="Normal 13 2 3 2 7" xfId="11659"/>
    <cellStyle name="Normal 13 2 3 2 8" xfId="4620"/>
    <cellStyle name="Normal 13 2 3 3" xfId="892"/>
    <cellStyle name="Normal 13 2 3 3 2" xfId="1314"/>
    <cellStyle name="Normal 13 2 3 3 2 2" xfId="3271"/>
    <cellStyle name="Normal 13 2 3 3 2 2 2" xfId="13937"/>
    <cellStyle name="Normal 13 2 3 3 2 2 3" xfId="7911"/>
    <cellStyle name="Normal 13 2 3 3 2 3" xfId="7912"/>
    <cellStyle name="Normal 13 2 3 3 2 4" xfId="6910"/>
    <cellStyle name="Normal 13 2 3 3 2 5" xfId="12124"/>
    <cellStyle name="Normal 13 2 3 3 2 6" xfId="5085"/>
    <cellStyle name="Normal 13 2 3 3 3" xfId="2944"/>
    <cellStyle name="Normal 13 2 3 3 3 2" xfId="13610"/>
    <cellStyle name="Normal 13 2 3 3 3 3" xfId="7913"/>
    <cellStyle name="Normal 13 2 3 3 4" xfId="7914"/>
    <cellStyle name="Normal 13 2 3 3 5" xfId="6583"/>
    <cellStyle name="Normal 13 2 3 3 6" xfId="11797"/>
    <cellStyle name="Normal 13 2 3 3 7" xfId="4758"/>
    <cellStyle name="Normal 13 2 3 4" xfId="1311"/>
    <cellStyle name="Normal 13 2 3 4 2" xfId="3268"/>
    <cellStyle name="Normal 13 2 3 4 2 2" xfId="13934"/>
    <cellStyle name="Normal 13 2 3 4 2 3" xfId="7915"/>
    <cellStyle name="Normal 13 2 3 4 3" xfId="7916"/>
    <cellStyle name="Normal 13 2 3 4 4" xfId="6907"/>
    <cellStyle name="Normal 13 2 3 4 5" xfId="12121"/>
    <cellStyle name="Normal 13 2 3 4 6" xfId="5082"/>
    <cellStyle name="Normal 13 2 3 5" xfId="2199"/>
    <cellStyle name="Normal 13 2 3 5 2" xfId="4052"/>
    <cellStyle name="Normal 13 2 3 5 2 2" xfId="14715"/>
    <cellStyle name="Normal 13 2 3 5 2 3" xfId="7917"/>
    <cellStyle name="Normal 13 2 3 5 3" xfId="7918"/>
    <cellStyle name="Normal 13 2 3 5 4" xfId="7691"/>
    <cellStyle name="Normal 13 2 3 5 5" xfId="12902"/>
    <cellStyle name="Normal 13 2 3 5 6" xfId="5863"/>
    <cellStyle name="Normal 13 2 3 6" xfId="2343"/>
    <cellStyle name="Normal 13 2 3 6 2" xfId="4187"/>
    <cellStyle name="Normal 13 2 3 6 2 2" xfId="14850"/>
    <cellStyle name="Normal 13 2 3 6 2 3" xfId="7919"/>
    <cellStyle name="Normal 13 2 3 6 3" xfId="7826"/>
    <cellStyle name="Normal 13 2 3 6 4" xfId="13037"/>
    <cellStyle name="Normal 13 2 3 6 5" xfId="5998"/>
    <cellStyle name="Normal 13 2 3 7" xfId="2671"/>
    <cellStyle name="Normal 13 2 3 7 2" xfId="13337"/>
    <cellStyle name="Normal 13 2 3 7 3" xfId="7920"/>
    <cellStyle name="Normal 13 2 3 8" xfId="7921"/>
    <cellStyle name="Normal 13 2 3 9" xfId="6310"/>
    <cellStyle name="Normal 13 2 4" xfId="431"/>
    <cellStyle name="Normal 13 2 4 2" xfId="1002"/>
    <cellStyle name="Normal 13 2 4 2 2" xfId="1316"/>
    <cellStyle name="Normal 13 2 4 2 2 2" xfId="3273"/>
    <cellStyle name="Normal 13 2 4 2 2 2 2" xfId="13939"/>
    <cellStyle name="Normal 13 2 4 2 2 2 3" xfId="7922"/>
    <cellStyle name="Normal 13 2 4 2 2 3" xfId="7923"/>
    <cellStyle name="Normal 13 2 4 2 2 4" xfId="6912"/>
    <cellStyle name="Normal 13 2 4 2 2 5" xfId="12126"/>
    <cellStyle name="Normal 13 2 4 2 2 6" xfId="5087"/>
    <cellStyle name="Normal 13 2 4 2 3" xfId="3034"/>
    <cellStyle name="Normal 13 2 4 2 3 2" xfId="13700"/>
    <cellStyle name="Normal 13 2 4 2 3 3" xfId="7924"/>
    <cellStyle name="Normal 13 2 4 2 4" xfId="7925"/>
    <cellStyle name="Normal 13 2 4 2 5" xfId="6673"/>
    <cellStyle name="Normal 13 2 4 2 6" xfId="11887"/>
    <cellStyle name="Normal 13 2 4 2 7" xfId="4848"/>
    <cellStyle name="Normal 13 2 4 3" xfId="1315"/>
    <cellStyle name="Normal 13 2 4 3 2" xfId="3272"/>
    <cellStyle name="Normal 13 2 4 3 2 2" xfId="13938"/>
    <cellStyle name="Normal 13 2 4 3 2 3" xfId="7926"/>
    <cellStyle name="Normal 13 2 4 3 3" xfId="7927"/>
    <cellStyle name="Normal 13 2 4 3 4" xfId="6911"/>
    <cellStyle name="Normal 13 2 4 3 5" xfId="12125"/>
    <cellStyle name="Normal 13 2 4 3 6" xfId="5086"/>
    <cellStyle name="Normal 13 2 4 4" xfId="2582"/>
    <cellStyle name="Normal 13 2 4 4 2" xfId="13248"/>
    <cellStyle name="Normal 13 2 4 4 3" xfId="7928"/>
    <cellStyle name="Normal 13 2 4 5" xfId="7929"/>
    <cellStyle name="Normal 13 2 4 6" xfId="6221"/>
    <cellStyle name="Normal 13 2 4 7" xfId="11435"/>
    <cellStyle name="Normal 13 2 4 8" xfId="4396"/>
    <cellStyle name="Normal 13 2 5" xfId="649"/>
    <cellStyle name="Normal 13 2 5 2" xfId="1115"/>
    <cellStyle name="Normal 13 2 5 2 2" xfId="1318"/>
    <cellStyle name="Normal 13 2 5 2 2 2" xfId="3275"/>
    <cellStyle name="Normal 13 2 5 2 2 2 2" xfId="13941"/>
    <cellStyle name="Normal 13 2 5 2 2 2 3" xfId="7930"/>
    <cellStyle name="Normal 13 2 5 2 2 3" xfId="7931"/>
    <cellStyle name="Normal 13 2 5 2 2 4" xfId="6914"/>
    <cellStyle name="Normal 13 2 5 2 2 5" xfId="12128"/>
    <cellStyle name="Normal 13 2 5 2 2 6" xfId="5089"/>
    <cellStyle name="Normal 13 2 5 2 3" xfId="3084"/>
    <cellStyle name="Normal 13 2 5 2 3 2" xfId="13750"/>
    <cellStyle name="Normal 13 2 5 2 3 3" xfId="7932"/>
    <cellStyle name="Normal 13 2 5 2 4" xfId="7933"/>
    <cellStyle name="Normal 13 2 5 2 5" xfId="6723"/>
    <cellStyle name="Normal 13 2 5 2 6" xfId="11937"/>
    <cellStyle name="Normal 13 2 5 2 7" xfId="4898"/>
    <cellStyle name="Normal 13 2 5 3" xfId="1317"/>
    <cellStyle name="Normal 13 2 5 3 2" xfId="3274"/>
    <cellStyle name="Normal 13 2 5 3 2 2" xfId="13940"/>
    <cellStyle name="Normal 13 2 5 3 2 3" xfId="7934"/>
    <cellStyle name="Normal 13 2 5 3 3" xfId="7935"/>
    <cellStyle name="Normal 13 2 5 3 4" xfId="6913"/>
    <cellStyle name="Normal 13 2 5 3 5" xfId="12127"/>
    <cellStyle name="Normal 13 2 5 3 6" xfId="5088"/>
    <cellStyle name="Normal 13 2 5 4" xfId="2717"/>
    <cellStyle name="Normal 13 2 5 4 2" xfId="13383"/>
    <cellStyle name="Normal 13 2 5 4 3" xfId="7936"/>
    <cellStyle name="Normal 13 2 5 5" xfId="7937"/>
    <cellStyle name="Normal 13 2 5 6" xfId="6356"/>
    <cellStyle name="Normal 13 2 5 7" xfId="11570"/>
    <cellStyle name="Normal 13 2 5 8" xfId="4531"/>
    <cellStyle name="Normal 13 2 6" xfId="315"/>
    <cellStyle name="Normal 13 2 6 2" xfId="943"/>
    <cellStyle name="Normal 13 2 6 2 2" xfId="1320"/>
    <cellStyle name="Normal 13 2 6 2 2 2" xfId="3277"/>
    <cellStyle name="Normal 13 2 6 2 2 2 2" xfId="13943"/>
    <cellStyle name="Normal 13 2 6 2 2 2 3" xfId="7938"/>
    <cellStyle name="Normal 13 2 6 2 2 3" xfId="7939"/>
    <cellStyle name="Normal 13 2 6 2 2 4" xfId="6916"/>
    <cellStyle name="Normal 13 2 6 2 2 5" xfId="12130"/>
    <cellStyle name="Normal 13 2 6 2 2 6" xfId="5091"/>
    <cellStyle name="Normal 13 2 6 2 3" xfId="2990"/>
    <cellStyle name="Normal 13 2 6 2 3 2" xfId="13656"/>
    <cellStyle name="Normal 13 2 6 2 3 3" xfId="7940"/>
    <cellStyle name="Normal 13 2 6 2 4" xfId="7941"/>
    <cellStyle name="Normal 13 2 6 2 5" xfId="6629"/>
    <cellStyle name="Normal 13 2 6 2 6" xfId="11843"/>
    <cellStyle name="Normal 13 2 6 2 7" xfId="4804"/>
    <cellStyle name="Normal 13 2 6 3" xfId="1319"/>
    <cellStyle name="Normal 13 2 6 3 2" xfId="3276"/>
    <cellStyle name="Normal 13 2 6 3 2 2" xfId="13942"/>
    <cellStyle name="Normal 13 2 6 3 2 3" xfId="7942"/>
    <cellStyle name="Normal 13 2 6 3 3" xfId="7943"/>
    <cellStyle name="Normal 13 2 6 3 4" xfId="6915"/>
    <cellStyle name="Normal 13 2 6 3 5" xfId="12129"/>
    <cellStyle name="Normal 13 2 6 3 6" xfId="5090"/>
    <cellStyle name="Normal 13 2 6 4" xfId="2533"/>
    <cellStyle name="Normal 13 2 6 4 2" xfId="13199"/>
    <cellStyle name="Normal 13 2 6 4 3" xfId="7944"/>
    <cellStyle name="Normal 13 2 6 5" xfId="7945"/>
    <cellStyle name="Normal 13 2 6 6" xfId="6172"/>
    <cellStyle name="Normal 13 2 6 7" xfId="11386"/>
    <cellStyle name="Normal 13 2 6 8" xfId="4347"/>
    <cellStyle name="Normal 13 2 7" xfId="798"/>
    <cellStyle name="Normal 13 2 7 2" xfId="1321"/>
    <cellStyle name="Normal 13 2 7 2 2" xfId="3278"/>
    <cellStyle name="Normal 13 2 7 2 2 2" xfId="13944"/>
    <cellStyle name="Normal 13 2 7 2 2 3" xfId="7946"/>
    <cellStyle name="Normal 13 2 7 2 3" xfId="7947"/>
    <cellStyle name="Normal 13 2 7 2 4" xfId="6917"/>
    <cellStyle name="Normal 13 2 7 2 5" xfId="12131"/>
    <cellStyle name="Normal 13 2 7 2 6" xfId="5092"/>
    <cellStyle name="Normal 13 2 7 3" xfId="2855"/>
    <cellStyle name="Normal 13 2 7 3 2" xfId="13521"/>
    <cellStyle name="Normal 13 2 7 3 3" xfId="7948"/>
    <cellStyle name="Normal 13 2 7 4" xfId="7949"/>
    <cellStyle name="Normal 13 2 7 5" xfId="6494"/>
    <cellStyle name="Normal 13 2 7 6" xfId="11708"/>
    <cellStyle name="Normal 13 2 7 7" xfId="4669"/>
    <cellStyle name="Normal 13 2 8" xfId="1265"/>
    <cellStyle name="Normal 13 2 8 2" xfId="3222"/>
    <cellStyle name="Normal 13 2 8 2 2" xfId="13888"/>
    <cellStyle name="Normal 13 2 8 2 3" xfId="7950"/>
    <cellStyle name="Normal 13 2 8 3" xfId="7951"/>
    <cellStyle name="Normal 13 2 8 4" xfId="6861"/>
    <cellStyle name="Normal 13 2 8 5" xfId="12075"/>
    <cellStyle name="Normal 13 2 8 6" xfId="5036"/>
    <cellStyle name="Normal 13 2 9" xfId="208"/>
    <cellStyle name="Normal 13 2 9 2" xfId="2488"/>
    <cellStyle name="Normal 13 2 9 2 2" xfId="13155"/>
    <cellStyle name="Normal 13 2 9 2 3" xfId="7952"/>
    <cellStyle name="Normal 13 2 9 3" xfId="7953"/>
    <cellStyle name="Normal 13 2 9 4" xfId="6127"/>
    <cellStyle name="Normal 13 2 9 5" xfId="11342"/>
    <cellStyle name="Normal 13 2 9 6" xfId="4303"/>
    <cellStyle name="Normal 13 3" xfId="141"/>
    <cellStyle name="Normal 13 3 10" xfId="2104"/>
    <cellStyle name="Normal 13 3 10 2" xfId="3963"/>
    <cellStyle name="Normal 13 3 10 2 2" xfId="14626"/>
    <cellStyle name="Normal 13 3 10 2 3" xfId="7954"/>
    <cellStyle name="Normal 13 3 10 3" xfId="7955"/>
    <cellStyle name="Normal 13 3 10 4" xfId="7602"/>
    <cellStyle name="Normal 13 3 10 5" xfId="12813"/>
    <cellStyle name="Normal 13 3 10 6" xfId="5774"/>
    <cellStyle name="Normal 13 3 11" xfId="2255"/>
    <cellStyle name="Normal 13 3 11 2" xfId="4099"/>
    <cellStyle name="Normal 13 3 11 2 2" xfId="14762"/>
    <cellStyle name="Normal 13 3 11 2 3" xfId="7956"/>
    <cellStyle name="Normal 13 3 11 3" xfId="7738"/>
    <cellStyle name="Normal 13 3 11 4" xfId="12949"/>
    <cellStyle name="Normal 13 3 11 5" xfId="5910"/>
    <cellStyle name="Normal 13 3 12" xfId="2477"/>
    <cellStyle name="Normal 13 3 12 2" xfId="7957"/>
    <cellStyle name="Normal 13 3 12 3" xfId="13145"/>
    <cellStyle name="Normal 13 3 12 4" xfId="6057"/>
    <cellStyle name="Normal 13 3 13" xfId="7958"/>
    <cellStyle name="Normal 13 3 14" xfId="6116"/>
    <cellStyle name="Normal 13 3 15" xfId="11332"/>
    <cellStyle name="Normal 13 3 16" xfId="4293"/>
    <cellStyle name="Normal 13 3 2" xfId="491"/>
    <cellStyle name="Normal 13 3 2 10" xfId="11482"/>
    <cellStyle name="Normal 13 3 2 11" xfId="4443"/>
    <cellStyle name="Normal 13 3 2 2" xfId="696"/>
    <cellStyle name="Normal 13 3 2 2 2" xfId="1162"/>
    <cellStyle name="Normal 13 3 2 2 2 2" xfId="1324"/>
    <cellStyle name="Normal 13 3 2 2 2 2 2" xfId="3281"/>
    <cellStyle name="Normal 13 3 2 2 2 2 2 2" xfId="13947"/>
    <cellStyle name="Normal 13 3 2 2 2 2 2 3" xfId="7959"/>
    <cellStyle name="Normal 13 3 2 2 2 2 3" xfId="7960"/>
    <cellStyle name="Normal 13 3 2 2 2 2 4" xfId="6920"/>
    <cellStyle name="Normal 13 3 2 2 2 2 5" xfId="12134"/>
    <cellStyle name="Normal 13 3 2 2 2 2 6" xfId="5095"/>
    <cellStyle name="Normal 13 3 2 2 2 3" xfId="3131"/>
    <cellStyle name="Normal 13 3 2 2 2 3 2" xfId="13797"/>
    <cellStyle name="Normal 13 3 2 2 2 3 3" xfId="7961"/>
    <cellStyle name="Normal 13 3 2 2 2 4" xfId="7962"/>
    <cellStyle name="Normal 13 3 2 2 2 5" xfId="6770"/>
    <cellStyle name="Normal 13 3 2 2 2 6" xfId="11984"/>
    <cellStyle name="Normal 13 3 2 2 2 7" xfId="4945"/>
    <cellStyle name="Normal 13 3 2 2 3" xfId="1323"/>
    <cellStyle name="Normal 13 3 2 2 3 2" xfId="3280"/>
    <cellStyle name="Normal 13 3 2 2 3 2 2" xfId="13946"/>
    <cellStyle name="Normal 13 3 2 2 3 2 3" xfId="7963"/>
    <cellStyle name="Normal 13 3 2 2 3 3" xfId="7964"/>
    <cellStyle name="Normal 13 3 2 2 3 4" xfId="6919"/>
    <cellStyle name="Normal 13 3 2 2 3 5" xfId="12133"/>
    <cellStyle name="Normal 13 3 2 2 3 6" xfId="5094"/>
    <cellStyle name="Normal 13 3 2 2 4" xfId="2764"/>
    <cellStyle name="Normal 13 3 2 2 4 2" xfId="13430"/>
    <cellStyle name="Normal 13 3 2 2 4 3" xfId="7965"/>
    <cellStyle name="Normal 13 3 2 2 5" xfId="7966"/>
    <cellStyle name="Normal 13 3 2 2 6" xfId="6403"/>
    <cellStyle name="Normal 13 3 2 2 7" xfId="11617"/>
    <cellStyle name="Normal 13 3 2 2 8" xfId="4578"/>
    <cellStyle name="Normal 13 3 2 3" xfId="847"/>
    <cellStyle name="Normal 13 3 2 3 2" xfId="1325"/>
    <cellStyle name="Normal 13 3 2 3 2 2" xfId="3282"/>
    <cellStyle name="Normal 13 3 2 3 2 2 2" xfId="13948"/>
    <cellStyle name="Normal 13 3 2 3 2 2 3" xfId="7967"/>
    <cellStyle name="Normal 13 3 2 3 2 3" xfId="7968"/>
    <cellStyle name="Normal 13 3 2 3 2 4" xfId="6921"/>
    <cellStyle name="Normal 13 3 2 3 2 5" xfId="12135"/>
    <cellStyle name="Normal 13 3 2 3 2 6" xfId="5096"/>
    <cellStyle name="Normal 13 3 2 3 3" xfId="2902"/>
    <cellStyle name="Normal 13 3 2 3 3 2" xfId="13568"/>
    <cellStyle name="Normal 13 3 2 3 3 3" xfId="7969"/>
    <cellStyle name="Normal 13 3 2 3 4" xfId="7970"/>
    <cellStyle name="Normal 13 3 2 3 5" xfId="6541"/>
    <cellStyle name="Normal 13 3 2 3 6" xfId="11755"/>
    <cellStyle name="Normal 13 3 2 3 7" xfId="4716"/>
    <cellStyle name="Normal 13 3 2 4" xfId="1322"/>
    <cellStyle name="Normal 13 3 2 4 2" xfId="3279"/>
    <cellStyle name="Normal 13 3 2 4 2 2" xfId="13945"/>
    <cellStyle name="Normal 13 3 2 4 2 3" xfId="7971"/>
    <cellStyle name="Normal 13 3 2 4 3" xfId="7972"/>
    <cellStyle name="Normal 13 3 2 4 4" xfId="6918"/>
    <cellStyle name="Normal 13 3 2 4 5" xfId="12132"/>
    <cellStyle name="Normal 13 3 2 4 6" xfId="5093"/>
    <cellStyle name="Normal 13 3 2 5" xfId="2153"/>
    <cellStyle name="Normal 13 3 2 5 2" xfId="4009"/>
    <cellStyle name="Normal 13 3 2 5 2 2" xfId="14672"/>
    <cellStyle name="Normal 13 3 2 5 2 3" xfId="7973"/>
    <cellStyle name="Normal 13 3 2 5 3" xfId="7974"/>
    <cellStyle name="Normal 13 3 2 5 4" xfId="7648"/>
    <cellStyle name="Normal 13 3 2 5 5" xfId="12859"/>
    <cellStyle name="Normal 13 3 2 5 6" xfId="5820"/>
    <cellStyle name="Normal 13 3 2 6" xfId="2301"/>
    <cellStyle name="Normal 13 3 2 6 2" xfId="4145"/>
    <cellStyle name="Normal 13 3 2 6 2 2" xfId="14808"/>
    <cellStyle name="Normal 13 3 2 6 2 3" xfId="7975"/>
    <cellStyle name="Normal 13 3 2 6 3" xfId="7784"/>
    <cellStyle name="Normal 13 3 2 6 4" xfId="12995"/>
    <cellStyle name="Normal 13 3 2 6 5" xfId="5956"/>
    <cellStyle name="Normal 13 3 2 7" xfId="2629"/>
    <cellStyle name="Normal 13 3 2 7 2" xfId="13295"/>
    <cellStyle name="Normal 13 3 2 7 3" xfId="7976"/>
    <cellStyle name="Normal 13 3 2 8" xfId="7977"/>
    <cellStyle name="Normal 13 3 2 9" xfId="6268"/>
    <cellStyle name="Normal 13 3 3" xfId="598"/>
    <cellStyle name="Normal 13 3 3 10" xfId="11525"/>
    <cellStyle name="Normal 13 3 3 11" xfId="4486"/>
    <cellStyle name="Normal 13 3 3 2" xfId="740"/>
    <cellStyle name="Normal 13 3 3 2 2" xfId="1205"/>
    <cellStyle name="Normal 13 3 3 2 2 2" xfId="1328"/>
    <cellStyle name="Normal 13 3 3 2 2 2 2" xfId="3285"/>
    <cellStyle name="Normal 13 3 3 2 2 2 2 2" xfId="13951"/>
    <cellStyle name="Normal 13 3 3 2 2 2 2 3" xfId="7978"/>
    <cellStyle name="Normal 13 3 3 2 2 2 3" xfId="7979"/>
    <cellStyle name="Normal 13 3 3 2 2 2 4" xfId="6924"/>
    <cellStyle name="Normal 13 3 3 2 2 2 5" xfId="12138"/>
    <cellStyle name="Normal 13 3 3 2 2 2 6" xfId="5099"/>
    <cellStyle name="Normal 13 3 3 2 2 3" xfId="3174"/>
    <cellStyle name="Normal 13 3 3 2 2 3 2" xfId="13840"/>
    <cellStyle name="Normal 13 3 3 2 2 3 3" xfId="7980"/>
    <cellStyle name="Normal 13 3 3 2 2 4" xfId="7981"/>
    <cellStyle name="Normal 13 3 3 2 2 5" xfId="6813"/>
    <cellStyle name="Normal 13 3 3 2 2 6" xfId="12027"/>
    <cellStyle name="Normal 13 3 3 2 2 7" xfId="4988"/>
    <cellStyle name="Normal 13 3 3 2 3" xfId="1327"/>
    <cellStyle name="Normal 13 3 3 2 3 2" xfId="3284"/>
    <cellStyle name="Normal 13 3 3 2 3 2 2" xfId="13950"/>
    <cellStyle name="Normal 13 3 3 2 3 2 3" xfId="7982"/>
    <cellStyle name="Normal 13 3 3 2 3 3" xfId="7983"/>
    <cellStyle name="Normal 13 3 3 2 3 4" xfId="6923"/>
    <cellStyle name="Normal 13 3 3 2 3 5" xfId="12137"/>
    <cellStyle name="Normal 13 3 3 2 3 6" xfId="5098"/>
    <cellStyle name="Normal 13 3 3 2 4" xfId="2807"/>
    <cellStyle name="Normal 13 3 3 2 4 2" xfId="13473"/>
    <cellStyle name="Normal 13 3 3 2 4 3" xfId="7984"/>
    <cellStyle name="Normal 13 3 3 2 5" xfId="7985"/>
    <cellStyle name="Normal 13 3 3 2 6" xfId="6446"/>
    <cellStyle name="Normal 13 3 3 2 7" xfId="11660"/>
    <cellStyle name="Normal 13 3 3 2 8" xfId="4621"/>
    <cellStyle name="Normal 13 3 3 3" xfId="893"/>
    <cellStyle name="Normal 13 3 3 3 2" xfId="1329"/>
    <cellStyle name="Normal 13 3 3 3 2 2" xfId="3286"/>
    <cellStyle name="Normal 13 3 3 3 2 2 2" xfId="13952"/>
    <cellStyle name="Normal 13 3 3 3 2 2 3" xfId="7986"/>
    <cellStyle name="Normal 13 3 3 3 2 3" xfId="7987"/>
    <cellStyle name="Normal 13 3 3 3 2 4" xfId="6925"/>
    <cellStyle name="Normal 13 3 3 3 2 5" xfId="12139"/>
    <cellStyle name="Normal 13 3 3 3 2 6" xfId="5100"/>
    <cellStyle name="Normal 13 3 3 3 3" xfId="2945"/>
    <cellStyle name="Normal 13 3 3 3 3 2" xfId="13611"/>
    <cellStyle name="Normal 13 3 3 3 3 3" xfId="7988"/>
    <cellStyle name="Normal 13 3 3 3 4" xfId="7989"/>
    <cellStyle name="Normal 13 3 3 3 5" xfId="6584"/>
    <cellStyle name="Normal 13 3 3 3 6" xfId="11798"/>
    <cellStyle name="Normal 13 3 3 3 7" xfId="4759"/>
    <cellStyle name="Normal 13 3 3 4" xfId="1326"/>
    <cellStyle name="Normal 13 3 3 4 2" xfId="3283"/>
    <cellStyle name="Normal 13 3 3 4 2 2" xfId="13949"/>
    <cellStyle name="Normal 13 3 3 4 2 3" xfId="7990"/>
    <cellStyle name="Normal 13 3 3 4 3" xfId="7991"/>
    <cellStyle name="Normal 13 3 3 4 4" xfId="6922"/>
    <cellStyle name="Normal 13 3 3 4 5" xfId="12136"/>
    <cellStyle name="Normal 13 3 3 4 6" xfId="5097"/>
    <cellStyle name="Normal 13 3 3 5" xfId="2200"/>
    <cellStyle name="Normal 13 3 3 5 2" xfId="4053"/>
    <cellStyle name="Normal 13 3 3 5 2 2" xfId="14716"/>
    <cellStyle name="Normal 13 3 3 5 2 3" xfId="7992"/>
    <cellStyle name="Normal 13 3 3 5 3" xfId="7993"/>
    <cellStyle name="Normal 13 3 3 5 4" xfId="7692"/>
    <cellStyle name="Normal 13 3 3 5 5" xfId="12903"/>
    <cellStyle name="Normal 13 3 3 5 6" xfId="5864"/>
    <cellStyle name="Normal 13 3 3 6" xfId="2344"/>
    <cellStyle name="Normal 13 3 3 6 2" xfId="4188"/>
    <cellStyle name="Normal 13 3 3 6 2 2" xfId="14851"/>
    <cellStyle name="Normal 13 3 3 6 2 3" xfId="7994"/>
    <cellStyle name="Normal 13 3 3 6 3" xfId="7827"/>
    <cellStyle name="Normal 13 3 3 6 4" xfId="13038"/>
    <cellStyle name="Normal 13 3 3 6 5" xfId="5999"/>
    <cellStyle name="Normal 13 3 3 7" xfId="2672"/>
    <cellStyle name="Normal 13 3 3 7 2" xfId="13338"/>
    <cellStyle name="Normal 13 3 3 7 3" xfId="7995"/>
    <cellStyle name="Normal 13 3 3 8" xfId="7996"/>
    <cellStyle name="Normal 13 3 3 9" xfId="6311"/>
    <cellStyle name="Normal 13 3 4" xfId="432"/>
    <cellStyle name="Normal 13 3 4 2" xfId="1003"/>
    <cellStyle name="Normal 13 3 4 2 2" xfId="1331"/>
    <cellStyle name="Normal 13 3 4 2 2 2" xfId="3288"/>
    <cellStyle name="Normal 13 3 4 2 2 2 2" xfId="13954"/>
    <cellStyle name="Normal 13 3 4 2 2 2 3" xfId="7997"/>
    <cellStyle name="Normal 13 3 4 2 2 3" xfId="7998"/>
    <cellStyle name="Normal 13 3 4 2 2 4" xfId="6927"/>
    <cellStyle name="Normal 13 3 4 2 2 5" xfId="12141"/>
    <cellStyle name="Normal 13 3 4 2 2 6" xfId="5102"/>
    <cellStyle name="Normal 13 3 4 2 3" xfId="3035"/>
    <cellStyle name="Normal 13 3 4 2 3 2" xfId="13701"/>
    <cellStyle name="Normal 13 3 4 2 3 3" xfId="7999"/>
    <cellStyle name="Normal 13 3 4 2 4" xfId="8000"/>
    <cellStyle name="Normal 13 3 4 2 5" xfId="6674"/>
    <cellStyle name="Normal 13 3 4 2 6" xfId="11888"/>
    <cellStyle name="Normal 13 3 4 2 7" xfId="4849"/>
    <cellStyle name="Normal 13 3 4 3" xfId="1330"/>
    <cellStyle name="Normal 13 3 4 3 2" xfId="3287"/>
    <cellStyle name="Normal 13 3 4 3 2 2" xfId="13953"/>
    <cellStyle name="Normal 13 3 4 3 2 3" xfId="8001"/>
    <cellStyle name="Normal 13 3 4 3 3" xfId="8002"/>
    <cellStyle name="Normal 13 3 4 3 4" xfId="6926"/>
    <cellStyle name="Normal 13 3 4 3 5" xfId="12140"/>
    <cellStyle name="Normal 13 3 4 3 6" xfId="5101"/>
    <cellStyle name="Normal 13 3 4 4" xfId="2583"/>
    <cellStyle name="Normal 13 3 4 4 2" xfId="13249"/>
    <cellStyle name="Normal 13 3 4 4 3" xfId="8003"/>
    <cellStyle name="Normal 13 3 4 5" xfId="8004"/>
    <cellStyle name="Normal 13 3 4 6" xfId="6222"/>
    <cellStyle name="Normal 13 3 4 7" xfId="11436"/>
    <cellStyle name="Normal 13 3 4 8" xfId="4397"/>
    <cellStyle name="Normal 13 3 5" xfId="650"/>
    <cellStyle name="Normal 13 3 5 2" xfId="1116"/>
    <cellStyle name="Normal 13 3 5 2 2" xfId="1333"/>
    <cellStyle name="Normal 13 3 5 2 2 2" xfId="3290"/>
    <cellStyle name="Normal 13 3 5 2 2 2 2" xfId="13956"/>
    <cellStyle name="Normal 13 3 5 2 2 2 3" xfId="8005"/>
    <cellStyle name="Normal 13 3 5 2 2 3" xfId="8006"/>
    <cellStyle name="Normal 13 3 5 2 2 4" xfId="6929"/>
    <cellStyle name="Normal 13 3 5 2 2 5" xfId="12143"/>
    <cellStyle name="Normal 13 3 5 2 2 6" xfId="5104"/>
    <cellStyle name="Normal 13 3 5 2 3" xfId="3085"/>
    <cellStyle name="Normal 13 3 5 2 3 2" xfId="13751"/>
    <cellStyle name="Normal 13 3 5 2 3 3" xfId="8007"/>
    <cellStyle name="Normal 13 3 5 2 4" xfId="8008"/>
    <cellStyle name="Normal 13 3 5 2 5" xfId="6724"/>
    <cellStyle name="Normal 13 3 5 2 6" xfId="11938"/>
    <cellStyle name="Normal 13 3 5 2 7" xfId="4899"/>
    <cellStyle name="Normal 13 3 5 3" xfId="1332"/>
    <cellStyle name="Normal 13 3 5 3 2" xfId="3289"/>
    <cellStyle name="Normal 13 3 5 3 2 2" xfId="13955"/>
    <cellStyle name="Normal 13 3 5 3 2 3" xfId="8009"/>
    <cellStyle name="Normal 13 3 5 3 3" xfId="8010"/>
    <cellStyle name="Normal 13 3 5 3 4" xfId="6928"/>
    <cellStyle name="Normal 13 3 5 3 5" xfId="12142"/>
    <cellStyle name="Normal 13 3 5 3 6" xfId="5103"/>
    <cellStyle name="Normal 13 3 5 4" xfId="2718"/>
    <cellStyle name="Normal 13 3 5 4 2" xfId="13384"/>
    <cellStyle name="Normal 13 3 5 4 3" xfId="8011"/>
    <cellStyle name="Normal 13 3 5 5" xfId="8012"/>
    <cellStyle name="Normal 13 3 5 6" xfId="6357"/>
    <cellStyle name="Normal 13 3 5 7" xfId="11571"/>
    <cellStyle name="Normal 13 3 5 8" xfId="4532"/>
    <cellStyle name="Normal 13 3 6" xfId="316"/>
    <cellStyle name="Normal 13 3 6 2" xfId="944"/>
    <cellStyle name="Normal 13 3 6 2 2" xfId="1335"/>
    <cellStyle name="Normal 13 3 6 2 2 2" xfId="3292"/>
    <cellStyle name="Normal 13 3 6 2 2 2 2" xfId="13958"/>
    <cellStyle name="Normal 13 3 6 2 2 2 3" xfId="8013"/>
    <cellStyle name="Normal 13 3 6 2 2 3" xfId="8014"/>
    <cellStyle name="Normal 13 3 6 2 2 4" xfId="6931"/>
    <cellStyle name="Normal 13 3 6 2 2 5" xfId="12145"/>
    <cellStyle name="Normal 13 3 6 2 2 6" xfId="5106"/>
    <cellStyle name="Normal 13 3 6 2 3" xfId="2991"/>
    <cellStyle name="Normal 13 3 6 2 3 2" xfId="13657"/>
    <cellStyle name="Normal 13 3 6 2 3 3" xfId="8015"/>
    <cellStyle name="Normal 13 3 6 2 4" xfId="8016"/>
    <cellStyle name="Normal 13 3 6 2 5" xfId="6630"/>
    <cellStyle name="Normal 13 3 6 2 6" xfId="11844"/>
    <cellStyle name="Normal 13 3 6 2 7" xfId="4805"/>
    <cellStyle name="Normal 13 3 6 3" xfId="1334"/>
    <cellStyle name="Normal 13 3 6 3 2" xfId="3291"/>
    <cellStyle name="Normal 13 3 6 3 2 2" xfId="13957"/>
    <cellStyle name="Normal 13 3 6 3 2 3" xfId="8017"/>
    <cellStyle name="Normal 13 3 6 3 3" xfId="8018"/>
    <cellStyle name="Normal 13 3 6 3 4" xfId="6930"/>
    <cellStyle name="Normal 13 3 6 3 5" xfId="12144"/>
    <cellStyle name="Normal 13 3 6 3 6" xfId="5105"/>
    <cellStyle name="Normal 13 3 6 4" xfId="2534"/>
    <cellStyle name="Normal 13 3 6 4 2" xfId="13200"/>
    <cellStyle name="Normal 13 3 6 4 3" xfId="8019"/>
    <cellStyle name="Normal 13 3 6 5" xfId="8020"/>
    <cellStyle name="Normal 13 3 6 6" xfId="6173"/>
    <cellStyle name="Normal 13 3 6 7" xfId="11387"/>
    <cellStyle name="Normal 13 3 6 8" xfId="4348"/>
    <cellStyle name="Normal 13 3 7" xfId="799"/>
    <cellStyle name="Normal 13 3 7 2" xfId="1336"/>
    <cellStyle name="Normal 13 3 7 2 2" xfId="3293"/>
    <cellStyle name="Normal 13 3 7 2 2 2" xfId="13959"/>
    <cellStyle name="Normal 13 3 7 2 2 3" xfId="8021"/>
    <cellStyle name="Normal 13 3 7 2 3" xfId="8022"/>
    <cellStyle name="Normal 13 3 7 2 4" xfId="6932"/>
    <cellStyle name="Normal 13 3 7 2 5" xfId="12146"/>
    <cellStyle name="Normal 13 3 7 2 6" xfId="5107"/>
    <cellStyle name="Normal 13 3 7 3" xfId="2856"/>
    <cellStyle name="Normal 13 3 7 3 2" xfId="13522"/>
    <cellStyle name="Normal 13 3 7 3 3" xfId="8023"/>
    <cellStyle name="Normal 13 3 7 4" xfId="8024"/>
    <cellStyle name="Normal 13 3 7 5" xfId="6495"/>
    <cellStyle name="Normal 13 3 7 6" xfId="11709"/>
    <cellStyle name="Normal 13 3 7 7" xfId="4670"/>
    <cellStyle name="Normal 13 3 8" xfId="1266"/>
    <cellStyle name="Normal 13 3 8 2" xfId="3223"/>
    <cellStyle name="Normal 13 3 8 2 2" xfId="13889"/>
    <cellStyle name="Normal 13 3 8 2 3" xfId="8025"/>
    <cellStyle name="Normal 13 3 8 3" xfId="8026"/>
    <cellStyle name="Normal 13 3 8 4" xfId="6862"/>
    <cellStyle name="Normal 13 3 8 5" xfId="12076"/>
    <cellStyle name="Normal 13 3 8 6" xfId="5037"/>
    <cellStyle name="Normal 13 3 9" xfId="209"/>
    <cellStyle name="Normal 13 3 9 2" xfId="2489"/>
    <cellStyle name="Normal 13 3 9 2 2" xfId="13156"/>
    <cellStyle name="Normal 13 3 9 2 3" xfId="8027"/>
    <cellStyle name="Normal 13 3 9 3" xfId="8028"/>
    <cellStyle name="Normal 13 3 9 4" xfId="6128"/>
    <cellStyle name="Normal 13 3 9 5" xfId="11343"/>
    <cellStyle name="Normal 13 3 9 6" xfId="4304"/>
    <cellStyle name="Normal 13 4" xfId="250"/>
    <cellStyle name="Normal 13 4 10" xfId="2145"/>
    <cellStyle name="Normal 13 4 10 2" xfId="4001"/>
    <cellStyle name="Normal 13 4 10 2 2" xfId="14664"/>
    <cellStyle name="Normal 13 4 10 2 3" xfId="8029"/>
    <cellStyle name="Normal 13 4 10 3" xfId="8030"/>
    <cellStyle name="Normal 13 4 10 4" xfId="7640"/>
    <cellStyle name="Normal 13 4 10 5" xfId="12851"/>
    <cellStyle name="Normal 13 4 10 6" xfId="5812"/>
    <cellStyle name="Normal 13 4 11" xfId="2293"/>
    <cellStyle name="Normal 13 4 11 2" xfId="4137"/>
    <cellStyle name="Normal 13 4 11 2 2" xfId="14800"/>
    <cellStyle name="Normal 13 4 11 2 3" xfId="8031"/>
    <cellStyle name="Normal 13 4 11 3" xfId="7776"/>
    <cellStyle name="Normal 13 4 11 4" xfId="12987"/>
    <cellStyle name="Normal 13 4 11 5" xfId="5948"/>
    <cellStyle name="Normal 13 4 12" xfId="2528"/>
    <cellStyle name="Normal 13 4 12 2" xfId="13194"/>
    <cellStyle name="Normal 13 4 12 3" xfId="8032"/>
    <cellStyle name="Normal 13 4 13" xfId="8033"/>
    <cellStyle name="Normal 13 4 14" xfId="6167"/>
    <cellStyle name="Normal 13 4 15" xfId="11381"/>
    <cellStyle name="Normal 13 4 16" xfId="4342"/>
    <cellStyle name="Normal 13 4 2" xfId="369"/>
    <cellStyle name="Normal 13 4 2 10" xfId="8034"/>
    <cellStyle name="Normal 13 4 2 11" xfId="6214"/>
    <cellStyle name="Normal 13 4 2 12" xfId="11428"/>
    <cellStyle name="Normal 13 4 2 13" xfId="4389"/>
    <cellStyle name="Normal 13 4 2 2" xfId="594"/>
    <cellStyle name="Normal 13 4 2 2 2" xfId="1111"/>
    <cellStyle name="Normal 13 4 2 2 2 2" xfId="1339"/>
    <cellStyle name="Normal 13 4 2 2 2 2 2" xfId="3296"/>
    <cellStyle name="Normal 13 4 2 2 2 2 2 2" xfId="13962"/>
    <cellStyle name="Normal 13 4 2 2 2 2 2 3" xfId="8035"/>
    <cellStyle name="Normal 13 4 2 2 2 2 3" xfId="8036"/>
    <cellStyle name="Normal 13 4 2 2 2 2 4" xfId="6935"/>
    <cellStyle name="Normal 13 4 2 2 2 2 5" xfId="12149"/>
    <cellStyle name="Normal 13 4 2 2 2 2 6" xfId="5110"/>
    <cellStyle name="Normal 13 4 2 2 2 3" xfId="3080"/>
    <cellStyle name="Normal 13 4 2 2 2 3 2" xfId="13746"/>
    <cellStyle name="Normal 13 4 2 2 2 3 3" xfId="8037"/>
    <cellStyle name="Normal 13 4 2 2 2 4" xfId="8038"/>
    <cellStyle name="Normal 13 4 2 2 2 5" xfId="6719"/>
    <cellStyle name="Normal 13 4 2 2 2 6" xfId="11933"/>
    <cellStyle name="Normal 13 4 2 2 2 7" xfId="4894"/>
    <cellStyle name="Normal 13 4 2 2 3" xfId="1338"/>
    <cellStyle name="Normal 13 4 2 2 3 2" xfId="3295"/>
    <cellStyle name="Normal 13 4 2 2 3 2 2" xfId="13961"/>
    <cellStyle name="Normal 13 4 2 2 3 2 3" xfId="8039"/>
    <cellStyle name="Normal 13 4 2 2 3 3" xfId="8040"/>
    <cellStyle name="Normal 13 4 2 2 3 4" xfId="6934"/>
    <cellStyle name="Normal 13 4 2 2 3 5" xfId="12148"/>
    <cellStyle name="Normal 13 4 2 2 3 6" xfId="5109"/>
    <cellStyle name="Normal 13 4 2 2 4" xfId="2668"/>
    <cellStyle name="Normal 13 4 2 2 4 2" xfId="13334"/>
    <cellStyle name="Normal 13 4 2 2 4 3" xfId="8041"/>
    <cellStyle name="Normal 13 4 2 2 5" xfId="8042"/>
    <cellStyle name="Normal 13 4 2 2 6" xfId="6307"/>
    <cellStyle name="Normal 13 4 2 2 7" xfId="11521"/>
    <cellStyle name="Normal 13 4 2 2 8" xfId="4482"/>
    <cellStyle name="Normal 13 4 2 3" xfId="736"/>
    <cellStyle name="Normal 13 4 2 3 2" xfId="1201"/>
    <cellStyle name="Normal 13 4 2 3 2 2" xfId="1341"/>
    <cellStyle name="Normal 13 4 2 3 2 2 2" xfId="3298"/>
    <cellStyle name="Normal 13 4 2 3 2 2 2 2" xfId="13964"/>
    <cellStyle name="Normal 13 4 2 3 2 2 2 3" xfId="8043"/>
    <cellStyle name="Normal 13 4 2 3 2 2 3" xfId="8044"/>
    <cellStyle name="Normal 13 4 2 3 2 2 4" xfId="6937"/>
    <cellStyle name="Normal 13 4 2 3 2 2 5" xfId="12151"/>
    <cellStyle name="Normal 13 4 2 3 2 2 6" xfId="5112"/>
    <cellStyle name="Normal 13 4 2 3 2 3" xfId="3170"/>
    <cellStyle name="Normal 13 4 2 3 2 3 2" xfId="13836"/>
    <cellStyle name="Normal 13 4 2 3 2 3 3" xfId="8045"/>
    <cellStyle name="Normal 13 4 2 3 2 4" xfId="8046"/>
    <cellStyle name="Normal 13 4 2 3 2 5" xfId="6809"/>
    <cellStyle name="Normal 13 4 2 3 2 6" xfId="12023"/>
    <cellStyle name="Normal 13 4 2 3 2 7" xfId="4984"/>
    <cellStyle name="Normal 13 4 2 3 3" xfId="1340"/>
    <cellStyle name="Normal 13 4 2 3 3 2" xfId="3297"/>
    <cellStyle name="Normal 13 4 2 3 3 2 2" xfId="13963"/>
    <cellStyle name="Normal 13 4 2 3 3 2 3" xfId="8047"/>
    <cellStyle name="Normal 13 4 2 3 3 3" xfId="8048"/>
    <cellStyle name="Normal 13 4 2 3 3 4" xfId="6936"/>
    <cellStyle name="Normal 13 4 2 3 3 5" xfId="12150"/>
    <cellStyle name="Normal 13 4 2 3 3 6" xfId="5111"/>
    <cellStyle name="Normal 13 4 2 3 4" xfId="2803"/>
    <cellStyle name="Normal 13 4 2 3 4 2" xfId="13469"/>
    <cellStyle name="Normal 13 4 2 3 4 3" xfId="8049"/>
    <cellStyle name="Normal 13 4 2 3 5" xfId="8050"/>
    <cellStyle name="Normal 13 4 2 3 6" xfId="6442"/>
    <cellStyle name="Normal 13 4 2 3 7" xfId="11656"/>
    <cellStyle name="Normal 13 4 2 3 8" xfId="4617"/>
    <cellStyle name="Normal 13 4 2 4" xfId="786"/>
    <cellStyle name="Normal 13 4 2 4 2" xfId="1249"/>
    <cellStyle name="Normal 13 4 2 4 2 2" xfId="1343"/>
    <cellStyle name="Normal 13 4 2 4 2 2 2" xfId="3300"/>
    <cellStyle name="Normal 13 4 2 4 2 2 2 2" xfId="13966"/>
    <cellStyle name="Normal 13 4 2 4 2 2 2 3" xfId="8051"/>
    <cellStyle name="Normal 13 4 2 4 2 2 3" xfId="8052"/>
    <cellStyle name="Normal 13 4 2 4 2 2 4" xfId="6939"/>
    <cellStyle name="Normal 13 4 2 4 2 2 5" xfId="12153"/>
    <cellStyle name="Normal 13 4 2 4 2 2 6" xfId="5114"/>
    <cellStyle name="Normal 13 4 2 4 2 3" xfId="3218"/>
    <cellStyle name="Normal 13 4 2 4 2 3 2" xfId="13884"/>
    <cellStyle name="Normal 13 4 2 4 2 3 3" xfId="8053"/>
    <cellStyle name="Normal 13 4 2 4 2 4" xfId="8054"/>
    <cellStyle name="Normal 13 4 2 4 2 5" xfId="6857"/>
    <cellStyle name="Normal 13 4 2 4 2 6" xfId="12071"/>
    <cellStyle name="Normal 13 4 2 4 2 7" xfId="5032"/>
    <cellStyle name="Normal 13 4 2 4 3" xfId="1342"/>
    <cellStyle name="Normal 13 4 2 4 3 2" xfId="3299"/>
    <cellStyle name="Normal 13 4 2 4 3 2 2" xfId="13965"/>
    <cellStyle name="Normal 13 4 2 4 3 2 3" xfId="8055"/>
    <cellStyle name="Normal 13 4 2 4 3 3" xfId="8056"/>
    <cellStyle name="Normal 13 4 2 4 3 4" xfId="6938"/>
    <cellStyle name="Normal 13 4 2 4 3 5" xfId="12152"/>
    <cellStyle name="Normal 13 4 2 4 3 6" xfId="5113"/>
    <cellStyle name="Normal 13 4 2 4 4" xfId="2851"/>
    <cellStyle name="Normal 13 4 2 4 4 2" xfId="13517"/>
    <cellStyle name="Normal 13 4 2 4 4 3" xfId="8057"/>
    <cellStyle name="Normal 13 4 2 4 5" xfId="8058"/>
    <cellStyle name="Normal 13 4 2 4 6" xfId="6490"/>
    <cellStyle name="Normal 13 4 2 4 7" xfId="11704"/>
    <cellStyle name="Normal 13 4 2 4 8" xfId="4665"/>
    <cellStyle name="Normal 13 4 2 5" xfId="889"/>
    <cellStyle name="Normal 13 4 2 5 2" xfId="1344"/>
    <cellStyle name="Normal 13 4 2 5 2 2" xfId="3301"/>
    <cellStyle name="Normal 13 4 2 5 2 2 2" xfId="13967"/>
    <cellStyle name="Normal 13 4 2 5 2 2 3" xfId="8059"/>
    <cellStyle name="Normal 13 4 2 5 2 3" xfId="8060"/>
    <cellStyle name="Normal 13 4 2 5 2 4" xfId="6940"/>
    <cellStyle name="Normal 13 4 2 5 2 5" xfId="12154"/>
    <cellStyle name="Normal 13 4 2 5 2 6" xfId="5115"/>
    <cellStyle name="Normal 13 4 2 5 3" xfId="2941"/>
    <cellStyle name="Normal 13 4 2 5 3 2" xfId="13607"/>
    <cellStyle name="Normal 13 4 2 5 3 3" xfId="8061"/>
    <cellStyle name="Normal 13 4 2 5 4" xfId="8062"/>
    <cellStyle name="Normal 13 4 2 5 5" xfId="6580"/>
    <cellStyle name="Normal 13 4 2 5 6" xfId="11794"/>
    <cellStyle name="Normal 13 4 2 5 7" xfId="4755"/>
    <cellStyle name="Normal 13 4 2 6" xfId="1337"/>
    <cellStyle name="Normal 13 4 2 6 2" xfId="3294"/>
    <cellStyle name="Normal 13 4 2 6 2 2" xfId="13960"/>
    <cellStyle name="Normal 13 4 2 6 2 3" xfId="8063"/>
    <cellStyle name="Normal 13 4 2 6 3" xfId="8064"/>
    <cellStyle name="Normal 13 4 2 6 4" xfId="6933"/>
    <cellStyle name="Normal 13 4 2 6 5" xfId="12147"/>
    <cellStyle name="Normal 13 4 2 6 6" xfId="5108"/>
    <cellStyle name="Normal 13 4 2 7" xfId="2196"/>
    <cellStyle name="Normal 13 4 2 7 2" xfId="4049"/>
    <cellStyle name="Normal 13 4 2 7 2 2" xfId="14712"/>
    <cellStyle name="Normal 13 4 2 7 2 3" xfId="8065"/>
    <cellStyle name="Normal 13 4 2 7 3" xfId="8066"/>
    <cellStyle name="Normal 13 4 2 7 4" xfId="7688"/>
    <cellStyle name="Normal 13 4 2 7 5" xfId="12899"/>
    <cellStyle name="Normal 13 4 2 7 6" xfId="5860"/>
    <cellStyle name="Normal 13 4 2 8" xfId="2340"/>
    <cellStyle name="Normal 13 4 2 8 2" xfId="4184"/>
    <cellStyle name="Normal 13 4 2 8 2 2" xfId="14847"/>
    <cellStyle name="Normal 13 4 2 8 2 3" xfId="8067"/>
    <cellStyle name="Normal 13 4 2 8 3" xfId="7823"/>
    <cellStyle name="Normal 13 4 2 8 4" xfId="13034"/>
    <cellStyle name="Normal 13 4 2 8 5" xfId="5995"/>
    <cellStyle name="Normal 13 4 2 9" xfId="2575"/>
    <cellStyle name="Normal 13 4 2 9 2" xfId="13241"/>
    <cellStyle name="Normal 13 4 2 9 3" xfId="8068"/>
    <cellStyle name="Normal 13 4 3" xfId="370"/>
    <cellStyle name="Normal 13 4 3 10" xfId="6215"/>
    <cellStyle name="Normal 13 4 3 11" xfId="11429"/>
    <cellStyle name="Normal 13 4 3 12" xfId="4390"/>
    <cellStyle name="Normal 13 4 3 2" xfId="595"/>
    <cellStyle name="Normal 13 4 3 2 2" xfId="1112"/>
    <cellStyle name="Normal 13 4 3 2 2 2" xfId="1347"/>
    <cellStyle name="Normal 13 4 3 2 2 2 2" xfId="3304"/>
    <cellStyle name="Normal 13 4 3 2 2 2 2 2" xfId="13970"/>
    <cellStyle name="Normal 13 4 3 2 2 2 2 3" xfId="8069"/>
    <cellStyle name="Normal 13 4 3 2 2 2 3" xfId="8070"/>
    <cellStyle name="Normal 13 4 3 2 2 2 4" xfId="6943"/>
    <cellStyle name="Normal 13 4 3 2 2 2 5" xfId="12157"/>
    <cellStyle name="Normal 13 4 3 2 2 2 6" xfId="5118"/>
    <cellStyle name="Normal 13 4 3 2 2 3" xfId="3081"/>
    <cellStyle name="Normal 13 4 3 2 2 3 2" xfId="13747"/>
    <cellStyle name="Normal 13 4 3 2 2 3 3" xfId="8071"/>
    <cellStyle name="Normal 13 4 3 2 2 4" xfId="8072"/>
    <cellStyle name="Normal 13 4 3 2 2 5" xfId="6720"/>
    <cellStyle name="Normal 13 4 3 2 2 6" xfId="11934"/>
    <cellStyle name="Normal 13 4 3 2 2 7" xfId="4895"/>
    <cellStyle name="Normal 13 4 3 2 3" xfId="1346"/>
    <cellStyle name="Normal 13 4 3 2 3 2" xfId="3303"/>
    <cellStyle name="Normal 13 4 3 2 3 2 2" xfId="13969"/>
    <cellStyle name="Normal 13 4 3 2 3 2 3" xfId="8073"/>
    <cellStyle name="Normal 13 4 3 2 3 3" xfId="8074"/>
    <cellStyle name="Normal 13 4 3 2 3 4" xfId="6942"/>
    <cellStyle name="Normal 13 4 3 2 3 5" xfId="12156"/>
    <cellStyle name="Normal 13 4 3 2 3 6" xfId="5117"/>
    <cellStyle name="Normal 13 4 3 2 4" xfId="2669"/>
    <cellStyle name="Normal 13 4 3 2 4 2" xfId="13335"/>
    <cellStyle name="Normal 13 4 3 2 4 3" xfId="8075"/>
    <cellStyle name="Normal 13 4 3 2 5" xfId="8076"/>
    <cellStyle name="Normal 13 4 3 2 6" xfId="6308"/>
    <cellStyle name="Normal 13 4 3 2 7" xfId="11522"/>
    <cellStyle name="Normal 13 4 3 2 8" xfId="4483"/>
    <cellStyle name="Normal 13 4 3 3" xfId="737"/>
    <cellStyle name="Normal 13 4 3 3 2" xfId="1202"/>
    <cellStyle name="Normal 13 4 3 3 2 2" xfId="1349"/>
    <cellStyle name="Normal 13 4 3 3 2 2 2" xfId="3306"/>
    <cellStyle name="Normal 13 4 3 3 2 2 2 2" xfId="13972"/>
    <cellStyle name="Normal 13 4 3 3 2 2 2 3" xfId="8077"/>
    <cellStyle name="Normal 13 4 3 3 2 2 3" xfId="8078"/>
    <cellStyle name="Normal 13 4 3 3 2 2 4" xfId="6945"/>
    <cellStyle name="Normal 13 4 3 3 2 2 5" xfId="12159"/>
    <cellStyle name="Normal 13 4 3 3 2 2 6" xfId="5120"/>
    <cellStyle name="Normal 13 4 3 3 2 3" xfId="3171"/>
    <cellStyle name="Normal 13 4 3 3 2 3 2" xfId="13837"/>
    <cellStyle name="Normal 13 4 3 3 2 3 3" xfId="8079"/>
    <cellStyle name="Normal 13 4 3 3 2 4" xfId="8080"/>
    <cellStyle name="Normal 13 4 3 3 2 5" xfId="6810"/>
    <cellStyle name="Normal 13 4 3 3 2 6" xfId="12024"/>
    <cellStyle name="Normal 13 4 3 3 2 7" xfId="4985"/>
    <cellStyle name="Normal 13 4 3 3 3" xfId="1348"/>
    <cellStyle name="Normal 13 4 3 3 3 2" xfId="3305"/>
    <cellStyle name="Normal 13 4 3 3 3 2 2" xfId="13971"/>
    <cellStyle name="Normal 13 4 3 3 3 2 3" xfId="8081"/>
    <cellStyle name="Normal 13 4 3 3 3 3" xfId="8082"/>
    <cellStyle name="Normal 13 4 3 3 3 4" xfId="6944"/>
    <cellStyle name="Normal 13 4 3 3 3 5" xfId="12158"/>
    <cellStyle name="Normal 13 4 3 3 3 6" xfId="5119"/>
    <cellStyle name="Normal 13 4 3 3 4" xfId="2804"/>
    <cellStyle name="Normal 13 4 3 3 4 2" xfId="13470"/>
    <cellStyle name="Normal 13 4 3 3 4 3" xfId="8083"/>
    <cellStyle name="Normal 13 4 3 3 5" xfId="8084"/>
    <cellStyle name="Normal 13 4 3 3 6" xfId="6443"/>
    <cellStyle name="Normal 13 4 3 3 7" xfId="11657"/>
    <cellStyle name="Normal 13 4 3 3 8" xfId="4618"/>
    <cellStyle name="Normal 13 4 3 4" xfId="890"/>
    <cellStyle name="Normal 13 4 3 4 2" xfId="1350"/>
    <cellStyle name="Normal 13 4 3 4 2 2" xfId="3307"/>
    <cellStyle name="Normal 13 4 3 4 2 2 2" xfId="13973"/>
    <cellStyle name="Normal 13 4 3 4 2 2 3" xfId="8085"/>
    <cellStyle name="Normal 13 4 3 4 2 3" xfId="8086"/>
    <cellStyle name="Normal 13 4 3 4 2 4" xfId="6946"/>
    <cellStyle name="Normal 13 4 3 4 2 5" xfId="12160"/>
    <cellStyle name="Normal 13 4 3 4 2 6" xfId="5121"/>
    <cellStyle name="Normal 13 4 3 4 3" xfId="2942"/>
    <cellStyle name="Normal 13 4 3 4 3 2" xfId="13608"/>
    <cellStyle name="Normal 13 4 3 4 3 3" xfId="8087"/>
    <cellStyle name="Normal 13 4 3 4 4" xfId="8088"/>
    <cellStyle name="Normal 13 4 3 4 5" xfId="6581"/>
    <cellStyle name="Normal 13 4 3 4 6" xfId="11795"/>
    <cellStyle name="Normal 13 4 3 4 7" xfId="4756"/>
    <cellStyle name="Normal 13 4 3 5" xfId="1345"/>
    <cellStyle name="Normal 13 4 3 5 2" xfId="3302"/>
    <cellStyle name="Normal 13 4 3 5 2 2" xfId="13968"/>
    <cellStyle name="Normal 13 4 3 5 2 3" xfId="8089"/>
    <cellStyle name="Normal 13 4 3 5 3" xfId="8090"/>
    <cellStyle name="Normal 13 4 3 5 4" xfId="6941"/>
    <cellStyle name="Normal 13 4 3 5 5" xfId="12155"/>
    <cellStyle name="Normal 13 4 3 5 6" xfId="5116"/>
    <cellStyle name="Normal 13 4 3 6" xfId="2197"/>
    <cellStyle name="Normal 13 4 3 6 2" xfId="4050"/>
    <cellStyle name="Normal 13 4 3 6 2 2" xfId="14713"/>
    <cellStyle name="Normal 13 4 3 6 2 3" xfId="8091"/>
    <cellStyle name="Normal 13 4 3 6 3" xfId="8092"/>
    <cellStyle name="Normal 13 4 3 6 4" xfId="7689"/>
    <cellStyle name="Normal 13 4 3 6 5" xfId="12900"/>
    <cellStyle name="Normal 13 4 3 6 6" xfId="5861"/>
    <cellStyle name="Normal 13 4 3 7" xfId="2341"/>
    <cellStyle name="Normal 13 4 3 7 2" xfId="4185"/>
    <cellStyle name="Normal 13 4 3 7 2 2" xfId="14848"/>
    <cellStyle name="Normal 13 4 3 7 2 3" xfId="8093"/>
    <cellStyle name="Normal 13 4 3 7 3" xfId="7824"/>
    <cellStyle name="Normal 13 4 3 7 4" xfId="13035"/>
    <cellStyle name="Normal 13 4 3 7 5" xfId="5996"/>
    <cellStyle name="Normal 13 4 3 8" xfId="2576"/>
    <cellStyle name="Normal 13 4 3 8 2" xfId="13242"/>
    <cellStyle name="Normal 13 4 3 8 3" xfId="8094"/>
    <cellStyle name="Normal 13 4 3 9" xfId="8095"/>
    <cellStyle name="Normal 13 4 4" xfId="481"/>
    <cellStyle name="Normal 13 4 4 2" xfId="1041"/>
    <cellStyle name="Normal 13 4 4 2 2" xfId="1352"/>
    <cellStyle name="Normal 13 4 4 2 2 2" xfId="3309"/>
    <cellStyle name="Normal 13 4 4 2 2 2 2" xfId="13975"/>
    <cellStyle name="Normal 13 4 4 2 2 2 3" xfId="8096"/>
    <cellStyle name="Normal 13 4 4 2 2 3" xfId="8097"/>
    <cellStyle name="Normal 13 4 4 2 2 4" xfId="6948"/>
    <cellStyle name="Normal 13 4 4 2 2 5" xfId="12162"/>
    <cellStyle name="Normal 13 4 4 2 2 6" xfId="5123"/>
    <cellStyle name="Normal 13 4 4 2 3" xfId="3073"/>
    <cellStyle name="Normal 13 4 4 2 3 2" xfId="13739"/>
    <cellStyle name="Normal 13 4 4 2 3 3" xfId="8098"/>
    <cellStyle name="Normal 13 4 4 2 4" xfId="8099"/>
    <cellStyle name="Normal 13 4 4 2 5" xfId="6712"/>
    <cellStyle name="Normal 13 4 4 2 6" xfId="11926"/>
    <cellStyle name="Normal 13 4 4 2 7" xfId="4887"/>
    <cellStyle name="Normal 13 4 4 3" xfId="1351"/>
    <cellStyle name="Normal 13 4 4 3 2" xfId="3308"/>
    <cellStyle name="Normal 13 4 4 3 2 2" xfId="13974"/>
    <cellStyle name="Normal 13 4 4 3 2 3" xfId="8100"/>
    <cellStyle name="Normal 13 4 4 3 3" xfId="8101"/>
    <cellStyle name="Normal 13 4 4 3 4" xfId="6947"/>
    <cellStyle name="Normal 13 4 4 3 5" xfId="12161"/>
    <cellStyle name="Normal 13 4 4 3 6" xfId="5122"/>
    <cellStyle name="Normal 13 4 4 4" xfId="2621"/>
    <cellStyle name="Normal 13 4 4 4 2" xfId="13287"/>
    <cellStyle name="Normal 13 4 4 4 3" xfId="8102"/>
    <cellStyle name="Normal 13 4 4 5" xfId="8103"/>
    <cellStyle name="Normal 13 4 4 6" xfId="6260"/>
    <cellStyle name="Normal 13 4 4 7" xfId="11474"/>
    <cellStyle name="Normal 13 4 4 8" xfId="4435"/>
    <cellStyle name="Normal 13 4 5" xfId="688"/>
    <cellStyle name="Normal 13 4 5 2" xfId="1154"/>
    <cellStyle name="Normal 13 4 5 2 2" xfId="1354"/>
    <cellStyle name="Normal 13 4 5 2 2 2" xfId="3311"/>
    <cellStyle name="Normal 13 4 5 2 2 2 2" xfId="13977"/>
    <cellStyle name="Normal 13 4 5 2 2 2 3" xfId="8104"/>
    <cellStyle name="Normal 13 4 5 2 2 3" xfId="8105"/>
    <cellStyle name="Normal 13 4 5 2 2 4" xfId="6950"/>
    <cellStyle name="Normal 13 4 5 2 2 5" xfId="12164"/>
    <cellStyle name="Normal 13 4 5 2 2 6" xfId="5125"/>
    <cellStyle name="Normal 13 4 5 2 3" xfId="3123"/>
    <cellStyle name="Normal 13 4 5 2 3 2" xfId="13789"/>
    <cellStyle name="Normal 13 4 5 2 3 3" xfId="8106"/>
    <cellStyle name="Normal 13 4 5 2 4" xfId="8107"/>
    <cellStyle name="Normal 13 4 5 2 5" xfId="6762"/>
    <cellStyle name="Normal 13 4 5 2 6" xfId="11976"/>
    <cellStyle name="Normal 13 4 5 2 7" xfId="4937"/>
    <cellStyle name="Normal 13 4 5 3" xfId="1353"/>
    <cellStyle name="Normal 13 4 5 3 2" xfId="3310"/>
    <cellStyle name="Normal 13 4 5 3 2 2" xfId="13976"/>
    <cellStyle name="Normal 13 4 5 3 2 3" xfId="8108"/>
    <cellStyle name="Normal 13 4 5 3 3" xfId="8109"/>
    <cellStyle name="Normal 13 4 5 3 4" xfId="6949"/>
    <cellStyle name="Normal 13 4 5 3 5" xfId="12163"/>
    <cellStyle name="Normal 13 4 5 3 6" xfId="5124"/>
    <cellStyle name="Normal 13 4 5 4" xfId="2756"/>
    <cellStyle name="Normal 13 4 5 4 2" xfId="13422"/>
    <cellStyle name="Normal 13 4 5 4 3" xfId="8110"/>
    <cellStyle name="Normal 13 4 5 5" xfId="8111"/>
    <cellStyle name="Normal 13 4 5 6" xfId="6395"/>
    <cellStyle name="Normal 13 4 5 7" xfId="11609"/>
    <cellStyle name="Normal 13 4 5 8" xfId="4570"/>
    <cellStyle name="Normal 13 4 6" xfId="785"/>
    <cellStyle name="Normal 13 4 6 2" xfId="1248"/>
    <cellStyle name="Normal 13 4 6 2 2" xfId="1356"/>
    <cellStyle name="Normal 13 4 6 2 2 2" xfId="3313"/>
    <cellStyle name="Normal 13 4 6 2 2 2 2" xfId="13979"/>
    <cellStyle name="Normal 13 4 6 2 2 2 3" xfId="8112"/>
    <cellStyle name="Normal 13 4 6 2 2 3" xfId="8113"/>
    <cellStyle name="Normal 13 4 6 2 2 4" xfId="6952"/>
    <cellStyle name="Normal 13 4 6 2 2 5" xfId="12166"/>
    <cellStyle name="Normal 13 4 6 2 2 6" xfId="5127"/>
    <cellStyle name="Normal 13 4 6 2 3" xfId="3217"/>
    <cellStyle name="Normal 13 4 6 2 3 2" xfId="13883"/>
    <cellStyle name="Normal 13 4 6 2 3 3" xfId="8114"/>
    <cellStyle name="Normal 13 4 6 2 4" xfId="8115"/>
    <cellStyle name="Normal 13 4 6 2 5" xfId="6856"/>
    <cellStyle name="Normal 13 4 6 2 6" xfId="12070"/>
    <cellStyle name="Normal 13 4 6 2 7" xfId="5031"/>
    <cellStyle name="Normal 13 4 6 3" xfId="1355"/>
    <cellStyle name="Normal 13 4 6 3 2" xfId="3312"/>
    <cellStyle name="Normal 13 4 6 3 2 2" xfId="13978"/>
    <cellStyle name="Normal 13 4 6 3 2 3" xfId="8116"/>
    <cellStyle name="Normal 13 4 6 3 3" xfId="8117"/>
    <cellStyle name="Normal 13 4 6 3 4" xfId="6951"/>
    <cellStyle name="Normal 13 4 6 3 5" xfId="12165"/>
    <cellStyle name="Normal 13 4 6 3 6" xfId="5126"/>
    <cellStyle name="Normal 13 4 6 4" xfId="2850"/>
    <cellStyle name="Normal 13 4 6 4 2" xfId="13516"/>
    <cellStyle name="Normal 13 4 6 4 3" xfId="8118"/>
    <cellStyle name="Normal 13 4 6 5" xfId="8119"/>
    <cellStyle name="Normal 13 4 6 6" xfId="6489"/>
    <cellStyle name="Normal 13 4 6 7" xfId="11703"/>
    <cellStyle name="Normal 13 4 6 8" xfId="4664"/>
    <cellStyle name="Normal 13 4 7" xfId="365"/>
    <cellStyle name="Normal 13 4 7 2" xfId="990"/>
    <cellStyle name="Normal 13 4 7 2 2" xfId="1358"/>
    <cellStyle name="Normal 13 4 7 2 2 2" xfId="3315"/>
    <cellStyle name="Normal 13 4 7 2 2 2 2" xfId="13981"/>
    <cellStyle name="Normal 13 4 7 2 2 2 3" xfId="8120"/>
    <cellStyle name="Normal 13 4 7 2 2 3" xfId="8121"/>
    <cellStyle name="Normal 13 4 7 2 2 4" xfId="6954"/>
    <cellStyle name="Normal 13 4 7 2 2 5" xfId="12168"/>
    <cellStyle name="Normal 13 4 7 2 2 6" xfId="5129"/>
    <cellStyle name="Normal 13 4 7 2 3" xfId="3029"/>
    <cellStyle name="Normal 13 4 7 2 3 2" xfId="13695"/>
    <cellStyle name="Normal 13 4 7 2 3 3" xfId="8122"/>
    <cellStyle name="Normal 13 4 7 2 4" xfId="8123"/>
    <cellStyle name="Normal 13 4 7 2 5" xfId="6668"/>
    <cellStyle name="Normal 13 4 7 2 6" xfId="11882"/>
    <cellStyle name="Normal 13 4 7 2 7" xfId="4843"/>
    <cellStyle name="Normal 13 4 7 3" xfId="1357"/>
    <cellStyle name="Normal 13 4 7 3 2" xfId="3314"/>
    <cellStyle name="Normal 13 4 7 3 2 2" xfId="13980"/>
    <cellStyle name="Normal 13 4 7 3 2 3" xfId="8124"/>
    <cellStyle name="Normal 13 4 7 3 3" xfId="8125"/>
    <cellStyle name="Normal 13 4 7 3 4" xfId="6953"/>
    <cellStyle name="Normal 13 4 7 3 5" xfId="12167"/>
    <cellStyle name="Normal 13 4 7 3 6" xfId="5128"/>
    <cellStyle name="Normal 13 4 7 4" xfId="2572"/>
    <cellStyle name="Normal 13 4 7 4 2" xfId="13238"/>
    <cellStyle name="Normal 13 4 7 4 3" xfId="8126"/>
    <cellStyle name="Normal 13 4 7 5" xfId="8127"/>
    <cellStyle name="Normal 13 4 7 6" xfId="6211"/>
    <cellStyle name="Normal 13 4 7 7" xfId="11425"/>
    <cellStyle name="Normal 13 4 7 8" xfId="4386"/>
    <cellStyle name="Normal 13 4 8" xfId="839"/>
    <cellStyle name="Normal 13 4 8 2" xfId="1359"/>
    <cellStyle name="Normal 13 4 8 2 2" xfId="3316"/>
    <cellStyle name="Normal 13 4 8 2 2 2" xfId="13982"/>
    <cellStyle name="Normal 13 4 8 2 2 3" xfId="8128"/>
    <cellStyle name="Normal 13 4 8 2 3" xfId="8129"/>
    <cellStyle name="Normal 13 4 8 2 4" xfId="6955"/>
    <cellStyle name="Normal 13 4 8 2 5" xfId="12169"/>
    <cellStyle name="Normal 13 4 8 2 6" xfId="5130"/>
    <cellStyle name="Normal 13 4 8 3" xfId="2894"/>
    <cellStyle name="Normal 13 4 8 3 2" xfId="13560"/>
    <cellStyle name="Normal 13 4 8 3 3" xfId="8130"/>
    <cellStyle name="Normal 13 4 8 4" xfId="8131"/>
    <cellStyle name="Normal 13 4 8 5" xfId="6533"/>
    <cellStyle name="Normal 13 4 8 6" xfId="11747"/>
    <cellStyle name="Normal 13 4 8 7" xfId="4708"/>
    <cellStyle name="Normal 13 4 9" xfId="1304"/>
    <cellStyle name="Normal 13 4 9 2" xfId="3261"/>
    <cellStyle name="Normal 13 4 9 2 2" xfId="13927"/>
    <cellStyle name="Normal 13 4 9 2 3" xfId="8132"/>
    <cellStyle name="Normal 13 4 9 3" xfId="8133"/>
    <cellStyle name="Normal 13 4 9 4" xfId="6900"/>
    <cellStyle name="Normal 13 4 9 5" xfId="12114"/>
    <cellStyle name="Normal 13 4 9 6" xfId="5075"/>
    <cellStyle name="Normal 13 5" xfId="371"/>
    <cellStyle name="Normal 13 5 10" xfId="8134"/>
    <cellStyle name="Normal 13 5 11" xfId="6216"/>
    <cellStyle name="Normal 13 5 12" xfId="11430"/>
    <cellStyle name="Normal 13 5 13" xfId="4391"/>
    <cellStyle name="Normal 13 5 2" xfId="638"/>
    <cellStyle name="Normal 13 5 2 10" xfId="11564"/>
    <cellStyle name="Normal 13 5 2 11" xfId="4525"/>
    <cellStyle name="Normal 13 5 2 2" xfId="779"/>
    <cellStyle name="Normal 13 5 2 2 2" xfId="1244"/>
    <cellStyle name="Normal 13 5 2 2 2 2" xfId="1363"/>
    <cellStyle name="Normal 13 5 2 2 2 2 2" xfId="3320"/>
    <cellStyle name="Normal 13 5 2 2 2 2 2 2" xfId="13986"/>
    <cellStyle name="Normal 13 5 2 2 2 2 2 3" xfId="8135"/>
    <cellStyle name="Normal 13 5 2 2 2 2 3" xfId="8136"/>
    <cellStyle name="Normal 13 5 2 2 2 2 4" xfId="6959"/>
    <cellStyle name="Normal 13 5 2 2 2 2 5" xfId="12173"/>
    <cellStyle name="Normal 13 5 2 2 2 2 6" xfId="5134"/>
    <cellStyle name="Normal 13 5 2 2 2 3" xfId="3213"/>
    <cellStyle name="Normal 13 5 2 2 2 3 2" xfId="13879"/>
    <cellStyle name="Normal 13 5 2 2 2 3 3" xfId="8137"/>
    <cellStyle name="Normal 13 5 2 2 2 4" xfId="8138"/>
    <cellStyle name="Normal 13 5 2 2 2 5" xfId="6852"/>
    <cellStyle name="Normal 13 5 2 2 2 6" xfId="12066"/>
    <cellStyle name="Normal 13 5 2 2 2 7" xfId="5027"/>
    <cellStyle name="Normal 13 5 2 2 3" xfId="1362"/>
    <cellStyle name="Normal 13 5 2 2 3 2" xfId="3319"/>
    <cellStyle name="Normal 13 5 2 2 3 2 2" xfId="13985"/>
    <cellStyle name="Normal 13 5 2 2 3 2 3" xfId="8139"/>
    <cellStyle name="Normal 13 5 2 2 3 3" xfId="8140"/>
    <cellStyle name="Normal 13 5 2 2 3 4" xfId="6958"/>
    <cellStyle name="Normal 13 5 2 2 3 5" xfId="12172"/>
    <cellStyle name="Normal 13 5 2 2 3 6" xfId="5133"/>
    <cellStyle name="Normal 13 5 2 2 4" xfId="2846"/>
    <cellStyle name="Normal 13 5 2 2 4 2" xfId="13512"/>
    <cellStyle name="Normal 13 5 2 2 4 3" xfId="8141"/>
    <cellStyle name="Normal 13 5 2 2 5" xfId="8142"/>
    <cellStyle name="Normal 13 5 2 2 6" xfId="6485"/>
    <cellStyle name="Normal 13 5 2 2 7" xfId="11699"/>
    <cellStyle name="Normal 13 5 2 2 8" xfId="4660"/>
    <cellStyle name="Normal 13 5 2 3" xfId="932"/>
    <cellStyle name="Normal 13 5 2 3 2" xfId="1364"/>
    <cellStyle name="Normal 13 5 2 3 2 2" xfId="3321"/>
    <cellStyle name="Normal 13 5 2 3 2 2 2" xfId="13987"/>
    <cellStyle name="Normal 13 5 2 3 2 2 3" xfId="8143"/>
    <cellStyle name="Normal 13 5 2 3 2 3" xfId="8144"/>
    <cellStyle name="Normal 13 5 2 3 2 4" xfId="6960"/>
    <cellStyle name="Normal 13 5 2 3 2 5" xfId="12174"/>
    <cellStyle name="Normal 13 5 2 3 2 6" xfId="5135"/>
    <cellStyle name="Normal 13 5 2 3 3" xfId="2984"/>
    <cellStyle name="Normal 13 5 2 3 3 2" xfId="13650"/>
    <cellStyle name="Normal 13 5 2 3 3 3" xfId="8145"/>
    <cellStyle name="Normal 13 5 2 3 4" xfId="8146"/>
    <cellStyle name="Normal 13 5 2 3 5" xfId="6623"/>
    <cellStyle name="Normal 13 5 2 3 6" xfId="11837"/>
    <cellStyle name="Normal 13 5 2 3 7" xfId="4798"/>
    <cellStyle name="Normal 13 5 2 4" xfId="1361"/>
    <cellStyle name="Normal 13 5 2 4 2" xfId="3318"/>
    <cellStyle name="Normal 13 5 2 4 2 2" xfId="13984"/>
    <cellStyle name="Normal 13 5 2 4 2 3" xfId="8147"/>
    <cellStyle name="Normal 13 5 2 4 3" xfId="8148"/>
    <cellStyle name="Normal 13 5 2 4 4" xfId="6957"/>
    <cellStyle name="Normal 13 5 2 4 5" xfId="12171"/>
    <cellStyle name="Normal 13 5 2 4 6" xfId="5132"/>
    <cellStyle name="Normal 13 5 2 5" xfId="2239"/>
    <cellStyle name="Normal 13 5 2 5 2" xfId="4092"/>
    <cellStyle name="Normal 13 5 2 5 2 2" xfId="14755"/>
    <cellStyle name="Normal 13 5 2 5 2 3" xfId="8149"/>
    <cellStyle name="Normal 13 5 2 5 3" xfId="8150"/>
    <cellStyle name="Normal 13 5 2 5 4" xfId="7731"/>
    <cellStyle name="Normal 13 5 2 5 5" xfId="12942"/>
    <cellStyle name="Normal 13 5 2 5 6" xfId="5903"/>
    <cellStyle name="Normal 13 5 2 6" xfId="2383"/>
    <cellStyle name="Normal 13 5 2 6 2" xfId="4227"/>
    <cellStyle name="Normal 13 5 2 6 2 2" xfId="14890"/>
    <cellStyle name="Normal 13 5 2 6 2 3" xfId="8151"/>
    <cellStyle name="Normal 13 5 2 6 3" xfId="7866"/>
    <cellStyle name="Normal 13 5 2 6 4" xfId="13077"/>
    <cellStyle name="Normal 13 5 2 6 5" xfId="6038"/>
    <cellStyle name="Normal 13 5 2 7" xfId="2711"/>
    <cellStyle name="Normal 13 5 2 7 2" xfId="13377"/>
    <cellStyle name="Normal 13 5 2 7 3" xfId="8152"/>
    <cellStyle name="Normal 13 5 2 8" xfId="8153"/>
    <cellStyle name="Normal 13 5 2 9" xfId="6350"/>
    <cellStyle name="Normal 13 5 3" xfId="489"/>
    <cellStyle name="Normal 13 5 3 2" xfId="1048"/>
    <cellStyle name="Normal 13 5 3 2 2" xfId="1366"/>
    <cellStyle name="Normal 13 5 3 2 2 2" xfId="3323"/>
    <cellStyle name="Normal 13 5 3 2 2 2 2" xfId="13989"/>
    <cellStyle name="Normal 13 5 3 2 2 2 3" xfId="8154"/>
    <cellStyle name="Normal 13 5 3 2 2 3" xfId="8155"/>
    <cellStyle name="Normal 13 5 3 2 2 4" xfId="6962"/>
    <cellStyle name="Normal 13 5 3 2 2 5" xfId="12176"/>
    <cellStyle name="Normal 13 5 3 2 2 6" xfId="5137"/>
    <cellStyle name="Normal 13 5 3 2 3" xfId="3078"/>
    <cellStyle name="Normal 13 5 3 2 3 2" xfId="13744"/>
    <cellStyle name="Normal 13 5 3 2 3 3" xfId="8156"/>
    <cellStyle name="Normal 13 5 3 2 4" xfId="8157"/>
    <cellStyle name="Normal 13 5 3 2 5" xfId="6717"/>
    <cellStyle name="Normal 13 5 3 2 6" xfId="11931"/>
    <cellStyle name="Normal 13 5 3 2 7" xfId="4892"/>
    <cellStyle name="Normal 13 5 3 3" xfId="1365"/>
    <cellStyle name="Normal 13 5 3 3 2" xfId="3322"/>
    <cellStyle name="Normal 13 5 3 3 2 2" xfId="13988"/>
    <cellStyle name="Normal 13 5 3 3 2 3" xfId="8158"/>
    <cellStyle name="Normal 13 5 3 3 3" xfId="8159"/>
    <cellStyle name="Normal 13 5 3 3 4" xfId="6961"/>
    <cellStyle name="Normal 13 5 3 3 5" xfId="12175"/>
    <cellStyle name="Normal 13 5 3 3 6" xfId="5136"/>
    <cellStyle name="Normal 13 5 3 4" xfId="2627"/>
    <cellStyle name="Normal 13 5 3 4 2" xfId="13293"/>
    <cellStyle name="Normal 13 5 3 4 3" xfId="8160"/>
    <cellStyle name="Normal 13 5 3 5" xfId="8161"/>
    <cellStyle name="Normal 13 5 3 6" xfId="6266"/>
    <cellStyle name="Normal 13 5 3 7" xfId="11480"/>
    <cellStyle name="Normal 13 5 3 8" xfId="4441"/>
    <cellStyle name="Normal 13 5 4" xfId="694"/>
    <cellStyle name="Normal 13 5 4 2" xfId="1160"/>
    <cellStyle name="Normal 13 5 4 2 2" xfId="1368"/>
    <cellStyle name="Normal 13 5 4 2 2 2" xfId="3325"/>
    <cellStyle name="Normal 13 5 4 2 2 2 2" xfId="13991"/>
    <cellStyle name="Normal 13 5 4 2 2 2 3" xfId="8162"/>
    <cellStyle name="Normal 13 5 4 2 2 3" xfId="8163"/>
    <cellStyle name="Normal 13 5 4 2 2 4" xfId="6964"/>
    <cellStyle name="Normal 13 5 4 2 2 5" xfId="12178"/>
    <cellStyle name="Normal 13 5 4 2 2 6" xfId="5139"/>
    <cellStyle name="Normal 13 5 4 2 3" xfId="3129"/>
    <cellStyle name="Normal 13 5 4 2 3 2" xfId="13795"/>
    <cellStyle name="Normal 13 5 4 2 3 3" xfId="8164"/>
    <cellStyle name="Normal 13 5 4 2 4" xfId="8165"/>
    <cellStyle name="Normal 13 5 4 2 5" xfId="6768"/>
    <cellStyle name="Normal 13 5 4 2 6" xfId="11982"/>
    <cellStyle name="Normal 13 5 4 2 7" xfId="4943"/>
    <cellStyle name="Normal 13 5 4 3" xfId="1367"/>
    <cellStyle name="Normal 13 5 4 3 2" xfId="3324"/>
    <cellStyle name="Normal 13 5 4 3 2 2" xfId="13990"/>
    <cellStyle name="Normal 13 5 4 3 2 3" xfId="8166"/>
    <cellStyle name="Normal 13 5 4 3 3" xfId="8167"/>
    <cellStyle name="Normal 13 5 4 3 4" xfId="6963"/>
    <cellStyle name="Normal 13 5 4 3 5" xfId="12177"/>
    <cellStyle name="Normal 13 5 4 3 6" xfId="5138"/>
    <cellStyle name="Normal 13 5 4 4" xfId="2762"/>
    <cellStyle name="Normal 13 5 4 4 2" xfId="13428"/>
    <cellStyle name="Normal 13 5 4 4 3" xfId="8168"/>
    <cellStyle name="Normal 13 5 4 5" xfId="8169"/>
    <cellStyle name="Normal 13 5 4 6" xfId="6401"/>
    <cellStyle name="Normal 13 5 4 7" xfId="11615"/>
    <cellStyle name="Normal 13 5 4 8" xfId="4576"/>
    <cellStyle name="Normal 13 5 5" xfId="845"/>
    <cellStyle name="Normal 13 5 5 2" xfId="1369"/>
    <cellStyle name="Normal 13 5 5 2 2" xfId="3326"/>
    <cellStyle name="Normal 13 5 5 2 2 2" xfId="13992"/>
    <cellStyle name="Normal 13 5 5 2 2 3" xfId="8170"/>
    <cellStyle name="Normal 13 5 5 2 3" xfId="8171"/>
    <cellStyle name="Normal 13 5 5 2 4" xfId="6965"/>
    <cellStyle name="Normal 13 5 5 2 5" xfId="12179"/>
    <cellStyle name="Normal 13 5 5 2 6" xfId="5140"/>
    <cellStyle name="Normal 13 5 5 3" xfId="2900"/>
    <cellStyle name="Normal 13 5 5 3 2" xfId="13566"/>
    <cellStyle name="Normal 13 5 5 3 3" xfId="8172"/>
    <cellStyle name="Normal 13 5 5 4" xfId="8173"/>
    <cellStyle name="Normal 13 5 5 5" xfId="6539"/>
    <cellStyle name="Normal 13 5 5 6" xfId="11753"/>
    <cellStyle name="Normal 13 5 5 7" xfId="4714"/>
    <cellStyle name="Normal 13 5 6" xfId="1360"/>
    <cellStyle name="Normal 13 5 6 2" xfId="3317"/>
    <cellStyle name="Normal 13 5 6 2 2" xfId="13983"/>
    <cellStyle name="Normal 13 5 6 2 3" xfId="8174"/>
    <cellStyle name="Normal 13 5 6 3" xfId="8175"/>
    <cellStyle name="Normal 13 5 6 4" xfId="6956"/>
    <cellStyle name="Normal 13 5 6 5" xfId="12170"/>
    <cellStyle name="Normal 13 5 6 6" xfId="5131"/>
    <cellStyle name="Normal 13 5 7" xfId="2151"/>
    <cellStyle name="Normal 13 5 7 2" xfId="4007"/>
    <cellStyle name="Normal 13 5 7 2 2" xfId="14670"/>
    <cellStyle name="Normal 13 5 7 2 3" xfId="8176"/>
    <cellStyle name="Normal 13 5 7 3" xfId="8177"/>
    <cellStyle name="Normal 13 5 7 4" xfId="7646"/>
    <cellStyle name="Normal 13 5 7 5" xfId="12857"/>
    <cellStyle name="Normal 13 5 7 6" xfId="5818"/>
    <cellStyle name="Normal 13 5 8" xfId="2299"/>
    <cellStyle name="Normal 13 5 8 2" xfId="4143"/>
    <cellStyle name="Normal 13 5 8 2 2" xfId="14806"/>
    <cellStyle name="Normal 13 5 8 2 3" xfId="8178"/>
    <cellStyle name="Normal 13 5 8 3" xfId="7782"/>
    <cellStyle name="Normal 13 5 8 4" xfId="12993"/>
    <cellStyle name="Normal 13 5 8 5" xfId="5954"/>
    <cellStyle name="Normal 13 5 9" xfId="2577"/>
    <cellStyle name="Normal 13 5 9 2" xfId="13243"/>
    <cellStyle name="Normal 13 5 9 3" xfId="8179"/>
    <cellStyle name="Normal 13 6" xfId="430"/>
    <cellStyle name="Normal 13 6 2" xfId="1001"/>
    <cellStyle name="Normal 13 6 2 2" xfId="1371"/>
    <cellStyle name="Normal 13 6 2 2 2" xfId="3328"/>
    <cellStyle name="Normal 13 6 2 2 2 2" xfId="13994"/>
    <cellStyle name="Normal 13 6 2 2 2 3" xfId="8180"/>
    <cellStyle name="Normal 13 6 2 2 3" xfId="8181"/>
    <cellStyle name="Normal 13 6 2 2 4" xfId="6967"/>
    <cellStyle name="Normal 13 6 2 2 5" xfId="12181"/>
    <cellStyle name="Normal 13 6 2 2 6" xfId="5142"/>
    <cellStyle name="Normal 13 6 2 3" xfId="3033"/>
    <cellStyle name="Normal 13 6 2 3 2" xfId="13699"/>
    <cellStyle name="Normal 13 6 2 3 3" xfId="8182"/>
    <cellStyle name="Normal 13 6 2 4" xfId="8183"/>
    <cellStyle name="Normal 13 6 2 5" xfId="6672"/>
    <cellStyle name="Normal 13 6 2 6" xfId="11886"/>
    <cellStyle name="Normal 13 6 2 7" xfId="4847"/>
    <cellStyle name="Normal 13 6 3" xfId="1370"/>
    <cellStyle name="Normal 13 6 3 2" xfId="3327"/>
    <cellStyle name="Normal 13 6 3 2 2" xfId="13993"/>
    <cellStyle name="Normal 13 6 3 2 3" xfId="8184"/>
    <cellStyle name="Normal 13 6 3 3" xfId="8185"/>
    <cellStyle name="Normal 13 6 3 4" xfId="6966"/>
    <cellStyle name="Normal 13 6 3 5" xfId="12180"/>
    <cellStyle name="Normal 13 6 3 6" xfId="5141"/>
    <cellStyle name="Normal 13 6 4" xfId="2581"/>
    <cellStyle name="Normal 13 6 4 2" xfId="13247"/>
    <cellStyle name="Normal 13 6 4 3" xfId="8186"/>
    <cellStyle name="Normal 13 6 5" xfId="8187"/>
    <cellStyle name="Normal 13 6 6" xfId="6220"/>
    <cellStyle name="Normal 13 6 7" xfId="11434"/>
    <cellStyle name="Normal 13 6 8" xfId="4395"/>
    <cellStyle name="Normal 13 7" xfId="648"/>
    <cellStyle name="Normal 13 7 2" xfId="1114"/>
    <cellStyle name="Normal 13 7 2 2" xfId="1373"/>
    <cellStyle name="Normal 13 7 2 2 2" xfId="3330"/>
    <cellStyle name="Normal 13 7 2 2 2 2" xfId="13996"/>
    <cellStyle name="Normal 13 7 2 2 2 3" xfId="8188"/>
    <cellStyle name="Normal 13 7 2 2 3" xfId="8189"/>
    <cellStyle name="Normal 13 7 2 2 4" xfId="6969"/>
    <cellStyle name="Normal 13 7 2 2 5" xfId="12183"/>
    <cellStyle name="Normal 13 7 2 2 6" xfId="5144"/>
    <cellStyle name="Normal 13 7 2 3" xfId="3083"/>
    <cellStyle name="Normal 13 7 2 3 2" xfId="13749"/>
    <cellStyle name="Normal 13 7 2 3 3" xfId="8190"/>
    <cellStyle name="Normal 13 7 2 4" xfId="8191"/>
    <cellStyle name="Normal 13 7 2 5" xfId="6722"/>
    <cellStyle name="Normal 13 7 2 6" xfId="11936"/>
    <cellStyle name="Normal 13 7 2 7" xfId="4897"/>
    <cellStyle name="Normal 13 7 3" xfId="1372"/>
    <cellStyle name="Normal 13 7 3 2" xfId="3329"/>
    <cellStyle name="Normal 13 7 3 2 2" xfId="13995"/>
    <cellStyle name="Normal 13 7 3 2 3" xfId="8192"/>
    <cellStyle name="Normal 13 7 3 3" xfId="8193"/>
    <cellStyle name="Normal 13 7 3 4" xfId="6968"/>
    <cellStyle name="Normal 13 7 3 5" xfId="12182"/>
    <cellStyle name="Normal 13 7 3 6" xfId="5143"/>
    <cellStyle name="Normal 13 7 4" xfId="2716"/>
    <cellStyle name="Normal 13 7 4 2" xfId="13382"/>
    <cellStyle name="Normal 13 7 4 3" xfId="8194"/>
    <cellStyle name="Normal 13 7 5" xfId="8195"/>
    <cellStyle name="Normal 13 7 6" xfId="6355"/>
    <cellStyle name="Normal 13 7 7" xfId="11569"/>
    <cellStyle name="Normal 13 7 8" xfId="4530"/>
    <cellStyle name="Normal 13 8" xfId="314"/>
    <cellStyle name="Normal 13 8 2" xfId="942"/>
    <cellStyle name="Normal 13 8 2 2" xfId="1375"/>
    <cellStyle name="Normal 13 8 2 2 2" xfId="3332"/>
    <cellStyle name="Normal 13 8 2 2 2 2" xfId="13998"/>
    <cellStyle name="Normal 13 8 2 2 2 3" xfId="8196"/>
    <cellStyle name="Normal 13 8 2 2 3" xfId="8197"/>
    <cellStyle name="Normal 13 8 2 2 4" xfId="6971"/>
    <cellStyle name="Normal 13 8 2 2 5" xfId="12185"/>
    <cellStyle name="Normal 13 8 2 2 6" xfId="5146"/>
    <cellStyle name="Normal 13 8 2 3" xfId="2989"/>
    <cellStyle name="Normal 13 8 2 3 2" xfId="13655"/>
    <cellStyle name="Normal 13 8 2 3 3" xfId="8198"/>
    <cellStyle name="Normal 13 8 2 4" xfId="8199"/>
    <cellStyle name="Normal 13 8 2 5" xfId="6628"/>
    <cellStyle name="Normal 13 8 2 6" xfId="11842"/>
    <cellStyle name="Normal 13 8 2 7" xfId="4803"/>
    <cellStyle name="Normal 13 8 3" xfId="1374"/>
    <cellStyle name="Normal 13 8 3 2" xfId="3331"/>
    <cellStyle name="Normal 13 8 3 2 2" xfId="13997"/>
    <cellStyle name="Normal 13 8 3 2 3" xfId="8200"/>
    <cellStyle name="Normal 13 8 3 3" xfId="8201"/>
    <cellStyle name="Normal 13 8 3 4" xfId="6970"/>
    <cellStyle name="Normal 13 8 3 5" xfId="12184"/>
    <cellStyle name="Normal 13 8 3 6" xfId="5145"/>
    <cellStyle name="Normal 13 8 4" xfId="2532"/>
    <cellStyle name="Normal 13 8 4 2" xfId="13198"/>
    <cellStyle name="Normal 13 8 4 3" xfId="8202"/>
    <cellStyle name="Normal 13 8 5" xfId="8203"/>
    <cellStyle name="Normal 13 8 6" xfId="6171"/>
    <cellStyle name="Normal 13 8 7" xfId="11385"/>
    <cellStyle name="Normal 13 8 8" xfId="4346"/>
    <cellStyle name="Normal 13 9" xfId="797"/>
    <cellStyle name="Normal 13 9 2" xfId="1376"/>
    <cellStyle name="Normal 13 9 2 2" xfId="3333"/>
    <cellStyle name="Normal 13 9 2 2 2" xfId="13999"/>
    <cellStyle name="Normal 13 9 2 2 3" xfId="8204"/>
    <cellStyle name="Normal 13 9 2 3" xfId="8205"/>
    <cellStyle name="Normal 13 9 2 4" xfId="6972"/>
    <cellStyle name="Normal 13 9 2 5" xfId="12186"/>
    <cellStyle name="Normal 13 9 2 6" xfId="5147"/>
    <cellStyle name="Normal 13 9 3" xfId="2854"/>
    <cellStyle name="Normal 13 9 3 2" xfId="13520"/>
    <cellStyle name="Normal 13 9 3 3" xfId="8206"/>
    <cellStyle name="Normal 13 9 4" xfId="8207"/>
    <cellStyle name="Normal 13 9 5" xfId="6493"/>
    <cellStyle name="Normal 13 9 6" xfId="11707"/>
    <cellStyle name="Normal 13 9 7" xfId="4668"/>
    <cellStyle name="Normal 130" xfId="2017"/>
    <cellStyle name="Normal 131" xfId="2012"/>
    <cellStyle name="Normal 132" xfId="180"/>
    <cellStyle name="Normal 132 2" xfId="2485"/>
    <cellStyle name="Normal 132 3" xfId="6124"/>
    <cellStyle name="Normal 133" xfId="238"/>
    <cellStyle name="Normal 133 2" xfId="2518"/>
    <cellStyle name="Normal 133 3" xfId="6157"/>
    <cellStyle name="Normal 134" xfId="2027"/>
    <cellStyle name="Normal 134 2" xfId="3953"/>
    <cellStyle name="Normal 134 3" xfId="7592"/>
    <cellStyle name="Normal 135" xfId="2034"/>
    <cellStyle name="Normal 135 2" xfId="3954"/>
    <cellStyle name="Normal 135 3" xfId="7593"/>
    <cellStyle name="Normal 136" xfId="2043"/>
    <cellStyle name="Normal 136 2" xfId="3955"/>
    <cellStyle name="Normal 136 3" xfId="7594"/>
    <cellStyle name="Normal 137" xfId="2049"/>
    <cellStyle name="Normal 138" xfId="2033"/>
    <cellStyle name="Normal 139" xfId="2040"/>
    <cellStyle name="Normal 14" xfId="53"/>
    <cellStyle name="Normal 14 10" xfId="1267"/>
    <cellStyle name="Normal 14 10 2" xfId="3224"/>
    <cellStyle name="Normal 14 10 2 2" xfId="13890"/>
    <cellStyle name="Normal 14 10 2 3" xfId="8208"/>
    <cellStyle name="Normal 14 10 3" xfId="8209"/>
    <cellStyle name="Normal 14 10 4" xfId="6863"/>
    <cellStyle name="Normal 14 10 5" xfId="12077"/>
    <cellStyle name="Normal 14 10 6" xfId="5038"/>
    <cellStyle name="Normal 14 11" xfId="210"/>
    <cellStyle name="Normal 14 11 2" xfId="2490"/>
    <cellStyle name="Normal 14 11 2 2" xfId="13157"/>
    <cellStyle name="Normal 14 11 2 3" xfId="8210"/>
    <cellStyle name="Normal 14 11 3" xfId="8211"/>
    <cellStyle name="Normal 14 11 4" xfId="6129"/>
    <cellStyle name="Normal 14 11 5" xfId="11344"/>
    <cellStyle name="Normal 14 11 6" xfId="4305"/>
    <cellStyle name="Normal 14 12" xfId="2105"/>
    <cellStyle name="Normal 14 12 2" xfId="3964"/>
    <cellStyle name="Normal 14 12 2 2" xfId="14627"/>
    <cellStyle name="Normal 14 12 2 3" xfId="8212"/>
    <cellStyle name="Normal 14 12 3" xfId="8213"/>
    <cellStyle name="Normal 14 12 4" xfId="7603"/>
    <cellStyle name="Normal 14 12 5" xfId="12814"/>
    <cellStyle name="Normal 14 12 6" xfId="5775"/>
    <cellStyle name="Normal 14 13" xfId="2256"/>
    <cellStyle name="Normal 14 13 2" xfId="4100"/>
    <cellStyle name="Normal 14 13 2 2" xfId="14763"/>
    <cellStyle name="Normal 14 13 2 3" xfId="8214"/>
    <cellStyle name="Normal 14 13 3" xfId="7739"/>
    <cellStyle name="Normal 14 13 4" xfId="12950"/>
    <cellStyle name="Normal 14 13 5" xfId="5911"/>
    <cellStyle name="Normal 14 14" xfId="2449"/>
    <cellStyle name="Normal 14 14 2" xfId="8215"/>
    <cellStyle name="Normal 14 14 3" xfId="13117"/>
    <cellStyle name="Normal 14 14 4" xfId="6047"/>
    <cellStyle name="Normal 14 15" xfId="8216"/>
    <cellStyle name="Normal 14 16" xfId="6088"/>
    <cellStyle name="Normal 14 17" xfId="11304"/>
    <cellStyle name="Normal 14 18" xfId="4265"/>
    <cellStyle name="Normal 14 2" xfId="106"/>
    <cellStyle name="Normal 14 2 10" xfId="2106"/>
    <cellStyle name="Normal 14 2 10 2" xfId="3965"/>
    <cellStyle name="Normal 14 2 10 2 2" xfId="14628"/>
    <cellStyle name="Normal 14 2 10 2 3" xfId="8217"/>
    <cellStyle name="Normal 14 2 10 3" xfId="8218"/>
    <cellStyle name="Normal 14 2 10 4" xfId="7604"/>
    <cellStyle name="Normal 14 2 10 5" xfId="12815"/>
    <cellStyle name="Normal 14 2 10 6" xfId="5776"/>
    <cellStyle name="Normal 14 2 11" xfId="2257"/>
    <cellStyle name="Normal 14 2 11 2" xfId="4101"/>
    <cellStyle name="Normal 14 2 11 2 2" xfId="14764"/>
    <cellStyle name="Normal 14 2 11 2 3" xfId="8219"/>
    <cellStyle name="Normal 14 2 11 3" xfId="7740"/>
    <cellStyle name="Normal 14 2 11 4" xfId="12951"/>
    <cellStyle name="Normal 14 2 11 5" xfId="5912"/>
    <cellStyle name="Normal 14 2 12" xfId="2464"/>
    <cellStyle name="Normal 14 2 12 2" xfId="8220"/>
    <cellStyle name="Normal 14 2 12 3" xfId="13132"/>
    <cellStyle name="Normal 14 2 12 4" xfId="6058"/>
    <cellStyle name="Normal 14 2 13" xfId="8221"/>
    <cellStyle name="Normal 14 2 14" xfId="6103"/>
    <cellStyle name="Normal 14 2 15" xfId="11319"/>
    <cellStyle name="Normal 14 2 16" xfId="4280"/>
    <cellStyle name="Normal 14 2 2" xfId="493"/>
    <cellStyle name="Normal 14 2 2 10" xfId="11484"/>
    <cellStyle name="Normal 14 2 2 11" xfId="4445"/>
    <cellStyle name="Normal 14 2 2 2" xfId="698"/>
    <cellStyle name="Normal 14 2 2 2 2" xfId="1164"/>
    <cellStyle name="Normal 14 2 2 2 2 2" xfId="1379"/>
    <cellStyle name="Normal 14 2 2 2 2 2 2" xfId="3336"/>
    <cellStyle name="Normal 14 2 2 2 2 2 2 2" xfId="14002"/>
    <cellStyle name="Normal 14 2 2 2 2 2 2 3" xfId="8222"/>
    <cellStyle name="Normal 14 2 2 2 2 2 3" xfId="8223"/>
    <cellStyle name="Normal 14 2 2 2 2 2 4" xfId="6975"/>
    <cellStyle name="Normal 14 2 2 2 2 2 5" xfId="12189"/>
    <cellStyle name="Normal 14 2 2 2 2 2 6" xfId="5150"/>
    <cellStyle name="Normal 14 2 2 2 2 3" xfId="3133"/>
    <cellStyle name="Normal 14 2 2 2 2 3 2" xfId="13799"/>
    <cellStyle name="Normal 14 2 2 2 2 3 3" xfId="8224"/>
    <cellStyle name="Normal 14 2 2 2 2 4" xfId="8225"/>
    <cellStyle name="Normal 14 2 2 2 2 5" xfId="6772"/>
    <cellStyle name="Normal 14 2 2 2 2 6" xfId="11986"/>
    <cellStyle name="Normal 14 2 2 2 2 7" xfId="4947"/>
    <cellStyle name="Normal 14 2 2 2 3" xfId="1378"/>
    <cellStyle name="Normal 14 2 2 2 3 2" xfId="3335"/>
    <cellStyle name="Normal 14 2 2 2 3 2 2" xfId="14001"/>
    <cellStyle name="Normal 14 2 2 2 3 2 3" xfId="8226"/>
    <cellStyle name="Normal 14 2 2 2 3 3" xfId="8227"/>
    <cellStyle name="Normal 14 2 2 2 3 4" xfId="6974"/>
    <cellStyle name="Normal 14 2 2 2 3 5" xfId="12188"/>
    <cellStyle name="Normal 14 2 2 2 3 6" xfId="5149"/>
    <cellStyle name="Normal 14 2 2 2 4" xfId="2766"/>
    <cellStyle name="Normal 14 2 2 2 4 2" xfId="13432"/>
    <cellStyle name="Normal 14 2 2 2 4 3" xfId="8228"/>
    <cellStyle name="Normal 14 2 2 2 5" xfId="8229"/>
    <cellStyle name="Normal 14 2 2 2 6" xfId="6405"/>
    <cellStyle name="Normal 14 2 2 2 7" xfId="11619"/>
    <cellStyle name="Normal 14 2 2 2 8" xfId="4580"/>
    <cellStyle name="Normal 14 2 2 3" xfId="849"/>
    <cellStyle name="Normal 14 2 2 3 2" xfId="1380"/>
    <cellStyle name="Normal 14 2 2 3 2 2" xfId="3337"/>
    <cellStyle name="Normal 14 2 2 3 2 2 2" xfId="14003"/>
    <cellStyle name="Normal 14 2 2 3 2 2 3" xfId="8230"/>
    <cellStyle name="Normal 14 2 2 3 2 3" xfId="8231"/>
    <cellStyle name="Normal 14 2 2 3 2 4" xfId="6976"/>
    <cellStyle name="Normal 14 2 2 3 2 5" xfId="12190"/>
    <cellStyle name="Normal 14 2 2 3 2 6" xfId="5151"/>
    <cellStyle name="Normal 14 2 2 3 3" xfId="2904"/>
    <cellStyle name="Normal 14 2 2 3 3 2" xfId="13570"/>
    <cellStyle name="Normal 14 2 2 3 3 3" xfId="8232"/>
    <cellStyle name="Normal 14 2 2 3 4" xfId="8233"/>
    <cellStyle name="Normal 14 2 2 3 5" xfId="6543"/>
    <cellStyle name="Normal 14 2 2 3 6" xfId="11757"/>
    <cellStyle name="Normal 14 2 2 3 7" xfId="4718"/>
    <cellStyle name="Normal 14 2 2 4" xfId="1377"/>
    <cellStyle name="Normal 14 2 2 4 2" xfId="3334"/>
    <cellStyle name="Normal 14 2 2 4 2 2" xfId="14000"/>
    <cellStyle name="Normal 14 2 2 4 2 3" xfId="8234"/>
    <cellStyle name="Normal 14 2 2 4 3" xfId="8235"/>
    <cellStyle name="Normal 14 2 2 4 4" xfId="6973"/>
    <cellStyle name="Normal 14 2 2 4 5" xfId="12187"/>
    <cellStyle name="Normal 14 2 2 4 6" xfId="5148"/>
    <cellStyle name="Normal 14 2 2 5" xfId="2155"/>
    <cellStyle name="Normal 14 2 2 5 2" xfId="4011"/>
    <cellStyle name="Normal 14 2 2 5 2 2" xfId="14674"/>
    <cellStyle name="Normal 14 2 2 5 2 3" xfId="8236"/>
    <cellStyle name="Normal 14 2 2 5 3" xfId="8237"/>
    <cellStyle name="Normal 14 2 2 5 4" xfId="7650"/>
    <cellStyle name="Normal 14 2 2 5 5" xfId="12861"/>
    <cellStyle name="Normal 14 2 2 5 6" xfId="5822"/>
    <cellStyle name="Normal 14 2 2 6" xfId="2303"/>
    <cellStyle name="Normal 14 2 2 6 2" xfId="4147"/>
    <cellStyle name="Normal 14 2 2 6 2 2" xfId="14810"/>
    <cellStyle name="Normal 14 2 2 6 2 3" xfId="8238"/>
    <cellStyle name="Normal 14 2 2 6 3" xfId="7786"/>
    <cellStyle name="Normal 14 2 2 6 4" xfId="12997"/>
    <cellStyle name="Normal 14 2 2 6 5" xfId="5958"/>
    <cellStyle name="Normal 14 2 2 7" xfId="2631"/>
    <cellStyle name="Normal 14 2 2 7 2" xfId="13297"/>
    <cellStyle name="Normal 14 2 2 7 3" xfId="8239"/>
    <cellStyle name="Normal 14 2 2 8" xfId="8240"/>
    <cellStyle name="Normal 14 2 2 9" xfId="6270"/>
    <cellStyle name="Normal 14 2 3" xfId="600"/>
    <cellStyle name="Normal 14 2 3 10" xfId="11527"/>
    <cellStyle name="Normal 14 2 3 11" xfId="4488"/>
    <cellStyle name="Normal 14 2 3 2" xfId="742"/>
    <cellStyle name="Normal 14 2 3 2 2" xfId="1207"/>
    <cellStyle name="Normal 14 2 3 2 2 2" xfId="1383"/>
    <cellStyle name="Normal 14 2 3 2 2 2 2" xfId="3340"/>
    <cellStyle name="Normal 14 2 3 2 2 2 2 2" xfId="14006"/>
    <cellStyle name="Normal 14 2 3 2 2 2 2 3" xfId="8241"/>
    <cellStyle name="Normal 14 2 3 2 2 2 3" xfId="8242"/>
    <cellStyle name="Normal 14 2 3 2 2 2 4" xfId="6979"/>
    <cellStyle name="Normal 14 2 3 2 2 2 5" xfId="12193"/>
    <cellStyle name="Normal 14 2 3 2 2 2 6" xfId="5154"/>
    <cellStyle name="Normal 14 2 3 2 2 3" xfId="3176"/>
    <cellStyle name="Normal 14 2 3 2 2 3 2" xfId="13842"/>
    <cellStyle name="Normal 14 2 3 2 2 3 3" xfId="8243"/>
    <cellStyle name="Normal 14 2 3 2 2 4" xfId="8244"/>
    <cellStyle name="Normal 14 2 3 2 2 5" xfId="6815"/>
    <cellStyle name="Normal 14 2 3 2 2 6" xfId="12029"/>
    <cellStyle name="Normal 14 2 3 2 2 7" xfId="4990"/>
    <cellStyle name="Normal 14 2 3 2 3" xfId="1382"/>
    <cellStyle name="Normal 14 2 3 2 3 2" xfId="3339"/>
    <cellStyle name="Normal 14 2 3 2 3 2 2" xfId="14005"/>
    <cellStyle name="Normal 14 2 3 2 3 2 3" xfId="8245"/>
    <cellStyle name="Normal 14 2 3 2 3 3" xfId="8246"/>
    <cellStyle name="Normal 14 2 3 2 3 4" xfId="6978"/>
    <cellStyle name="Normal 14 2 3 2 3 5" xfId="12192"/>
    <cellStyle name="Normal 14 2 3 2 3 6" xfId="5153"/>
    <cellStyle name="Normal 14 2 3 2 4" xfId="2809"/>
    <cellStyle name="Normal 14 2 3 2 4 2" xfId="13475"/>
    <cellStyle name="Normal 14 2 3 2 4 3" xfId="8247"/>
    <cellStyle name="Normal 14 2 3 2 5" xfId="8248"/>
    <cellStyle name="Normal 14 2 3 2 6" xfId="6448"/>
    <cellStyle name="Normal 14 2 3 2 7" xfId="11662"/>
    <cellStyle name="Normal 14 2 3 2 8" xfId="4623"/>
    <cellStyle name="Normal 14 2 3 3" xfId="895"/>
    <cellStyle name="Normal 14 2 3 3 2" xfId="1384"/>
    <cellStyle name="Normal 14 2 3 3 2 2" xfId="3341"/>
    <cellStyle name="Normal 14 2 3 3 2 2 2" xfId="14007"/>
    <cellStyle name="Normal 14 2 3 3 2 2 3" xfId="8249"/>
    <cellStyle name="Normal 14 2 3 3 2 3" xfId="8250"/>
    <cellStyle name="Normal 14 2 3 3 2 4" xfId="6980"/>
    <cellStyle name="Normal 14 2 3 3 2 5" xfId="12194"/>
    <cellStyle name="Normal 14 2 3 3 2 6" xfId="5155"/>
    <cellStyle name="Normal 14 2 3 3 3" xfId="2947"/>
    <cellStyle name="Normal 14 2 3 3 3 2" xfId="13613"/>
    <cellStyle name="Normal 14 2 3 3 3 3" xfId="8251"/>
    <cellStyle name="Normal 14 2 3 3 4" xfId="8252"/>
    <cellStyle name="Normal 14 2 3 3 5" xfId="6586"/>
    <cellStyle name="Normal 14 2 3 3 6" xfId="11800"/>
    <cellStyle name="Normal 14 2 3 3 7" xfId="4761"/>
    <cellStyle name="Normal 14 2 3 4" xfId="1381"/>
    <cellStyle name="Normal 14 2 3 4 2" xfId="3338"/>
    <cellStyle name="Normal 14 2 3 4 2 2" xfId="14004"/>
    <cellStyle name="Normal 14 2 3 4 2 3" xfId="8253"/>
    <cellStyle name="Normal 14 2 3 4 3" xfId="8254"/>
    <cellStyle name="Normal 14 2 3 4 4" xfId="6977"/>
    <cellStyle name="Normal 14 2 3 4 5" xfId="12191"/>
    <cellStyle name="Normal 14 2 3 4 6" xfId="5152"/>
    <cellStyle name="Normal 14 2 3 5" xfId="2202"/>
    <cellStyle name="Normal 14 2 3 5 2" xfId="4055"/>
    <cellStyle name="Normal 14 2 3 5 2 2" xfId="14718"/>
    <cellStyle name="Normal 14 2 3 5 2 3" xfId="8255"/>
    <cellStyle name="Normal 14 2 3 5 3" xfId="8256"/>
    <cellStyle name="Normal 14 2 3 5 4" xfId="7694"/>
    <cellStyle name="Normal 14 2 3 5 5" xfId="12905"/>
    <cellStyle name="Normal 14 2 3 5 6" xfId="5866"/>
    <cellStyle name="Normal 14 2 3 6" xfId="2346"/>
    <cellStyle name="Normal 14 2 3 6 2" xfId="4190"/>
    <cellStyle name="Normal 14 2 3 6 2 2" xfId="14853"/>
    <cellStyle name="Normal 14 2 3 6 2 3" xfId="8257"/>
    <cellStyle name="Normal 14 2 3 6 3" xfId="7829"/>
    <cellStyle name="Normal 14 2 3 6 4" xfId="13040"/>
    <cellStyle name="Normal 14 2 3 6 5" xfId="6001"/>
    <cellStyle name="Normal 14 2 3 7" xfId="2674"/>
    <cellStyle name="Normal 14 2 3 7 2" xfId="13340"/>
    <cellStyle name="Normal 14 2 3 7 3" xfId="8258"/>
    <cellStyle name="Normal 14 2 3 8" xfId="8259"/>
    <cellStyle name="Normal 14 2 3 9" xfId="6313"/>
    <cellStyle name="Normal 14 2 4" xfId="434"/>
    <cellStyle name="Normal 14 2 4 2" xfId="1005"/>
    <cellStyle name="Normal 14 2 4 2 2" xfId="1386"/>
    <cellStyle name="Normal 14 2 4 2 2 2" xfId="3343"/>
    <cellStyle name="Normal 14 2 4 2 2 2 2" xfId="14009"/>
    <cellStyle name="Normal 14 2 4 2 2 2 3" xfId="8260"/>
    <cellStyle name="Normal 14 2 4 2 2 3" xfId="8261"/>
    <cellStyle name="Normal 14 2 4 2 2 4" xfId="6982"/>
    <cellStyle name="Normal 14 2 4 2 2 5" xfId="12196"/>
    <cellStyle name="Normal 14 2 4 2 2 6" xfId="5157"/>
    <cellStyle name="Normal 14 2 4 2 3" xfId="3037"/>
    <cellStyle name="Normal 14 2 4 2 3 2" xfId="13703"/>
    <cellStyle name="Normal 14 2 4 2 3 3" xfId="8262"/>
    <cellStyle name="Normal 14 2 4 2 4" xfId="8263"/>
    <cellStyle name="Normal 14 2 4 2 5" xfId="6676"/>
    <cellStyle name="Normal 14 2 4 2 6" xfId="11890"/>
    <cellStyle name="Normal 14 2 4 2 7" xfId="4851"/>
    <cellStyle name="Normal 14 2 4 3" xfId="1385"/>
    <cellStyle name="Normal 14 2 4 3 2" xfId="3342"/>
    <cellStyle name="Normal 14 2 4 3 2 2" xfId="14008"/>
    <cellStyle name="Normal 14 2 4 3 2 3" xfId="8264"/>
    <cellStyle name="Normal 14 2 4 3 3" xfId="8265"/>
    <cellStyle name="Normal 14 2 4 3 4" xfId="6981"/>
    <cellStyle name="Normal 14 2 4 3 5" xfId="12195"/>
    <cellStyle name="Normal 14 2 4 3 6" xfId="5156"/>
    <cellStyle name="Normal 14 2 4 4" xfId="2585"/>
    <cellStyle name="Normal 14 2 4 4 2" xfId="13251"/>
    <cellStyle name="Normal 14 2 4 4 3" xfId="8266"/>
    <cellStyle name="Normal 14 2 4 5" xfId="8267"/>
    <cellStyle name="Normal 14 2 4 6" xfId="6224"/>
    <cellStyle name="Normal 14 2 4 7" xfId="11438"/>
    <cellStyle name="Normal 14 2 4 8" xfId="4399"/>
    <cellStyle name="Normal 14 2 5" xfId="652"/>
    <cellStyle name="Normal 14 2 5 2" xfId="1118"/>
    <cellStyle name="Normal 14 2 5 2 2" xfId="1388"/>
    <cellStyle name="Normal 14 2 5 2 2 2" xfId="3345"/>
    <cellStyle name="Normal 14 2 5 2 2 2 2" xfId="14011"/>
    <cellStyle name="Normal 14 2 5 2 2 2 3" xfId="8268"/>
    <cellStyle name="Normal 14 2 5 2 2 3" xfId="8269"/>
    <cellStyle name="Normal 14 2 5 2 2 4" xfId="6984"/>
    <cellStyle name="Normal 14 2 5 2 2 5" xfId="12198"/>
    <cellStyle name="Normal 14 2 5 2 2 6" xfId="5159"/>
    <cellStyle name="Normal 14 2 5 2 3" xfId="3087"/>
    <cellStyle name="Normal 14 2 5 2 3 2" xfId="13753"/>
    <cellStyle name="Normal 14 2 5 2 3 3" xfId="8270"/>
    <cellStyle name="Normal 14 2 5 2 4" xfId="8271"/>
    <cellStyle name="Normal 14 2 5 2 5" xfId="6726"/>
    <cellStyle name="Normal 14 2 5 2 6" xfId="11940"/>
    <cellStyle name="Normal 14 2 5 2 7" xfId="4901"/>
    <cellStyle name="Normal 14 2 5 3" xfId="1387"/>
    <cellStyle name="Normal 14 2 5 3 2" xfId="3344"/>
    <cellStyle name="Normal 14 2 5 3 2 2" xfId="14010"/>
    <cellStyle name="Normal 14 2 5 3 2 3" xfId="8272"/>
    <cellStyle name="Normal 14 2 5 3 3" xfId="8273"/>
    <cellStyle name="Normal 14 2 5 3 4" xfId="6983"/>
    <cellStyle name="Normal 14 2 5 3 5" xfId="12197"/>
    <cellStyle name="Normal 14 2 5 3 6" xfId="5158"/>
    <cellStyle name="Normal 14 2 5 4" xfId="2720"/>
    <cellStyle name="Normal 14 2 5 4 2" xfId="13386"/>
    <cellStyle name="Normal 14 2 5 4 3" xfId="8274"/>
    <cellStyle name="Normal 14 2 5 5" xfId="8275"/>
    <cellStyle name="Normal 14 2 5 6" xfId="6359"/>
    <cellStyle name="Normal 14 2 5 7" xfId="11573"/>
    <cellStyle name="Normal 14 2 5 8" xfId="4534"/>
    <cellStyle name="Normal 14 2 6" xfId="318"/>
    <cellStyle name="Normal 14 2 6 2" xfId="946"/>
    <cellStyle name="Normal 14 2 6 2 2" xfId="1390"/>
    <cellStyle name="Normal 14 2 6 2 2 2" xfId="3347"/>
    <cellStyle name="Normal 14 2 6 2 2 2 2" xfId="14013"/>
    <cellStyle name="Normal 14 2 6 2 2 2 3" xfId="8276"/>
    <cellStyle name="Normal 14 2 6 2 2 3" xfId="8277"/>
    <cellStyle name="Normal 14 2 6 2 2 4" xfId="6986"/>
    <cellStyle name="Normal 14 2 6 2 2 5" xfId="12200"/>
    <cellStyle name="Normal 14 2 6 2 2 6" xfId="5161"/>
    <cellStyle name="Normal 14 2 6 2 3" xfId="2993"/>
    <cellStyle name="Normal 14 2 6 2 3 2" xfId="13659"/>
    <cellStyle name="Normal 14 2 6 2 3 3" xfId="8278"/>
    <cellStyle name="Normal 14 2 6 2 4" xfId="8279"/>
    <cellStyle name="Normal 14 2 6 2 5" xfId="6632"/>
    <cellStyle name="Normal 14 2 6 2 6" xfId="11846"/>
    <cellStyle name="Normal 14 2 6 2 7" xfId="4807"/>
    <cellStyle name="Normal 14 2 6 3" xfId="1389"/>
    <cellStyle name="Normal 14 2 6 3 2" xfId="3346"/>
    <cellStyle name="Normal 14 2 6 3 2 2" xfId="14012"/>
    <cellStyle name="Normal 14 2 6 3 2 3" xfId="8280"/>
    <cellStyle name="Normal 14 2 6 3 3" xfId="8281"/>
    <cellStyle name="Normal 14 2 6 3 4" xfId="6985"/>
    <cellStyle name="Normal 14 2 6 3 5" xfId="12199"/>
    <cellStyle name="Normal 14 2 6 3 6" xfId="5160"/>
    <cellStyle name="Normal 14 2 6 4" xfId="2536"/>
    <cellStyle name="Normal 14 2 6 4 2" xfId="13202"/>
    <cellStyle name="Normal 14 2 6 4 3" xfId="8282"/>
    <cellStyle name="Normal 14 2 6 5" xfId="8283"/>
    <cellStyle name="Normal 14 2 6 6" xfId="6175"/>
    <cellStyle name="Normal 14 2 6 7" xfId="11389"/>
    <cellStyle name="Normal 14 2 6 8" xfId="4350"/>
    <cellStyle name="Normal 14 2 7" xfId="801"/>
    <cellStyle name="Normal 14 2 7 2" xfId="1391"/>
    <cellStyle name="Normal 14 2 7 2 2" xfId="3348"/>
    <cellStyle name="Normal 14 2 7 2 2 2" xfId="14014"/>
    <cellStyle name="Normal 14 2 7 2 2 3" xfId="8284"/>
    <cellStyle name="Normal 14 2 7 2 3" xfId="8285"/>
    <cellStyle name="Normal 14 2 7 2 4" xfId="6987"/>
    <cellStyle name="Normal 14 2 7 2 5" xfId="12201"/>
    <cellStyle name="Normal 14 2 7 2 6" xfId="5162"/>
    <cellStyle name="Normal 14 2 7 3" xfId="2858"/>
    <cellStyle name="Normal 14 2 7 3 2" xfId="13524"/>
    <cellStyle name="Normal 14 2 7 3 3" xfId="8286"/>
    <cellStyle name="Normal 14 2 7 4" xfId="8287"/>
    <cellStyle name="Normal 14 2 7 5" xfId="6497"/>
    <cellStyle name="Normal 14 2 7 6" xfId="11711"/>
    <cellStyle name="Normal 14 2 7 7" xfId="4672"/>
    <cellStyle name="Normal 14 2 8" xfId="1268"/>
    <cellStyle name="Normal 14 2 8 2" xfId="3225"/>
    <cellStyle name="Normal 14 2 8 2 2" xfId="13891"/>
    <cellStyle name="Normal 14 2 8 2 3" xfId="8288"/>
    <cellStyle name="Normal 14 2 8 3" xfId="8289"/>
    <cellStyle name="Normal 14 2 8 4" xfId="6864"/>
    <cellStyle name="Normal 14 2 8 5" xfId="12078"/>
    <cellStyle name="Normal 14 2 8 6" xfId="5039"/>
    <cellStyle name="Normal 14 2 9" xfId="211"/>
    <cellStyle name="Normal 14 2 9 2" xfId="2491"/>
    <cellStyle name="Normal 14 2 9 2 2" xfId="13158"/>
    <cellStyle name="Normal 14 2 9 2 3" xfId="8290"/>
    <cellStyle name="Normal 14 2 9 3" xfId="8291"/>
    <cellStyle name="Normal 14 2 9 4" xfId="6130"/>
    <cellStyle name="Normal 14 2 9 5" xfId="11345"/>
    <cellStyle name="Normal 14 2 9 6" xfId="4306"/>
    <cellStyle name="Normal 14 3" xfId="143"/>
    <cellStyle name="Normal 14 3 10" xfId="2107"/>
    <cellStyle name="Normal 14 3 10 2" xfId="3966"/>
    <cellStyle name="Normal 14 3 10 2 2" xfId="14629"/>
    <cellStyle name="Normal 14 3 10 2 3" xfId="8292"/>
    <cellStyle name="Normal 14 3 10 3" xfId="8293"/>
    <cellStyle name="Normal 14 3 10 4" xfId="7605"/>
    <cellStyle name="Normal 14 3 10 5" xfId="12816"/>
    <cellStyle name="Normal 14 3 10 6" xfId="5777"/>
    <cellStyle name="Normal 14 3 11" xfId="2258"/>
    <cellStyle name="Normal 14 3 11 2" xfId="4102"/>
    <cellStyle name="Normal 14 3 11 2 2" xfId="14765"/>
    <cellStyle name="Normal 14 3 11 2 3" xfId="8294"/>
    <cellStyle name="Normal 14 3 11 3" xfId="7741"/>
    <cellStyle name="Normal 14 3 11 4" xfId="12952"/>
    <cellStyle name="Normal 14 3 11 5" xfId="5913"/>
    <cellStyle name="Normal 14 3 12" xfId="2479"/>
    <cellStyle name="Normal 14 3 12 2" xfId="8295"/>
    <cellStyle name="Normal 14 3 12 3" xfId="13147"/>
    <cellStyle name="Normal 14 3 12 4" xfId="6059"/>
    <cellStyle name="Normal 14 3 13" xfId="8296"/>
    <cellStyle name="Normal 14 3 14" xfId="6118"/>
    <cellStyle name="Normal 14 3 15" xfId="11334"/>
    <cellStyle name="Normal 14 3 16" xfId="4295"/>
    <cellStyle name="Normal 14 3 2" xfId="494"/>
    <cellStyle name="Normal 14 3 2 10" xfId="11485"/>
    <cellStyle name="Normal 14 3 2 11" xfId="4446"/>
    <cellStyle name="Normal 14 3 2 2" xfId="699"/>
    <cellStyle name="Normal 14 3 2 2 2" xfId="1165"/>
    <cellStyle name="Normal 14 3 2 2 2 2" xfId="1394"/>
    <cellStyle name="Normal 14 3 2 2 2 2 2" xfId="3351"/>
    <cellStyle name="Normal 14 3 2 2 2 2 2 2" xfId="14017"/>
    <cellStyle name="Normal 14 3 2 2 2 2 2 3" xfId="8297"/>
    <cellStyle name="Normal 14 3 2 2 2 2 3" xfId="8298"/>
    <cellStyle name="Normal 14 3 2 2 2 2 4" xfId="6990"/>
    <cellStyle name="Normal 14 3 2 2 2 2 5" xfId="12204"/>
    <cellStyle name="Normal 14 3 2 2 2 2 6" xfId="5165"/>
    <cellStyle name="Normal 14 3 2 2 2 3" xfId="3134"/>
    <cellStyle name="Normal 14 3 2 2 2 3 2" xfId="13800"/>
    <cellStyle name="Normal 14 3 2 2 2 3 3" xfId="8299"/>
    <cellStyle name="Normal 14 3 2 2 2 4" xfId="8300"/>
    <cellStyle name="Normal 14 3 2 2 2 5" xfId="6773"/>
    <cellStyle name="Normal 14 3 2 2 2 6" xfId="11987"/>
    <cellStyle name="Normal 14 3 2 2 2 7" xfId="4948"/>
    <cellStyle name="Normal 14 3 2 2 3" xfId="1393"/>
    <cellStyle name="Normal 14 3 2 2 3 2" xfId="3350"/>
    <cellStyle name="Normal 14 3 2 2 3 2 2" xfId="14016"/>
    <cellStyle name="Normal 14 3 2 2 3 2 3" xfId="8301"/>
    <cellStyle name="Normal 14 3 2 2 3 3" xfId="8302"/>
    <cellStyle name="Normal 14 3 2 2 3 4" xfId="6989"/>
    <cellStyle name="Normal 14 3 2 2 3 5" xfId="12203"/>
    <cellStyle name="Normal 14 3 2 2 3 6" xfId="5164"/>
    <cellStyle name="Normal 14 3 2 2 4" xfId="2767"/>
    <cellStyle name="Normal 14 3 2 2 4 2" xfId="13433"/>
    <cellStyle name="Normal 14 3 2 2 4 3" xfId="8303"/>
    <cellStyle name="Normal 14 3 2 2 5" xfId="8304"/>
    <cellStyle name="Normal 14 3 2 2 6" xfId="6406"/>
    <cellStyle name="Normal 14 3 2 2 7" xfId="11620"/>
    <cellStyle name="Normal 14 3 2 2 8" xfId="4581"/>
    <cellStyle name="Normal 14 3 2 3" xfId="850"/>
    <cellStyle name="Normal 14 3 2 3 2" xfId="1395"/>
    <cellStyle name="Normal 14 3 2 3 2 2" xfId="3352"/>
    <cellStyle name="Normal 14 3 2 3 2 2 2" xfId="14018"/>
    <cellStyle name="Normal 14 3 2 3 2 2 3" xfId="8305"/>
    <cellStyle name="Normal 14 3 2 3 2 3" xfId="8306"/>
    <cellStyle name="Normal 14 3 2 3 2 4" xfId="6991"/>
    <cellStyle name="Normal 14 3 2 3 2 5" xfId="12205"/>
    <cellStyle name="Normal 14 3 2 3 2 6" xfId="5166"/>
    <cellStyle name="Normal 14 3 2 3 3" xfId="2905"/>
    <cellStyle name="Normal 14 3 2 3 3 2" xfId="13571"/>
    <cellStyle name="Normal 14 3 2 3 3 3" xfId="8307"/>
    <cellStyle name="Normal 14 3 2 3 4" xfId="8308"/>
    <cellStyle name="Normal 14 3 2 3 5" xfId="6544"/>
    <cellStyle name="Normal 14 3 2 3 6" xfId="11758"/>
    <cellStyle name="Normal 14 3 2 3 7" xfId="4719"/>
    <cellStyle name="Normal 14 3 2 4" xfId="1392"/>
    <cellStyle name="Normal 14 3 2 4 2" xfId="3349"/>
    <cellStyle name="Normal 14 3 2 4 2 2" xfId="14015"/>
    <cellStyle name="Normal 14 3 2 4 2 3" xfId="8309"/>
    <cellStyle name="Normal 14 3 2 4 3" xfId="8310"/>
    <cellStyle name="Normal 14 3 2 4 4" xfId="6988"/>
    <cellStyle name="Normal 14 3 2 4 5" xfId="12202"/>
    <cellStyle name="Normal 14 3 2 4 6" xfId="5163"/>
    <cellStyle name="Normal 14 3 2 5" xfId="2156"/>
    <cellStyle name="Normal 14 3 2 5 2" xfId="4012"/>
    <cellStyle name="Normal 14 3 2 5 2 2" xfId="14675"/>
    <cellStyle name="Normal 14 3 2 5 2 3" xfId="8311"/>
    <cellStyle name="Normal 14 3 2 5 3" xfId="8312"/>
    <cellStyle name="Normal 14 3 2 5 4" xfId="7651"/>
    <cellStyle name="Normal 14 3 2 5 5" xfId="12862"/>
    <cellStyle name="Normal 14 3 2 5 6" xfId="5823"/>
    <cellStyle name="Normal 14 3 2 6" xfId="2304"/>
    <cellStyle name="Normal 14 3 2 6 2" xfId="4148"/>
    <cellStyle name="Normal 14 3 2 6 2 2" xfId="14811"/>
    <cellStyle name="Normal 14 3 2 6 2 3" xfId="8313"/>
    <cellStyle name="Normal 14 3 2 6 3" xfId="7787"/>
    <cellStyle name="Normal 14 3 2 6 4" xfId="12998"/>
    <cellStyle name="Normal 14 3 2 6 5" xfId="5959"/>
    <cellStyle name="Normal 14 3 2 7" xfId="2632"/>
    <cellStyle name="Normal 14 3 2 7 2" xfId="13298"/>
    <cellStyle name="Normal 14 3 2 7 3" xfId="8314"/>
    <cellStyle name="Normal 14 3 2 8" xfId="8315"/>
    <cellStyle name="Normal 14 3 2 9" xfId="6271"/>
    <cellStyle name="Normal 14 3 3" xfId="601"/>
    <cellStyle name="Normal 14 3 3 10" xfId="11528"/>
    <cellStyle name="Normal 14 3 3 11" xfId="4489"/>
    <cellStyle name="Normal 14 3 3 2" xfId="743"/>
    <cellStyle name="Normal 14 3 3 2 2" xfId="1208"/>
    <cellStyle name="Normal 14 3 3 2 2 2" xfId="1398"/>
    <cellStyle name="Normal 14 3 3 2 2 2 2" xfId="3355"/>
    <cellStyle name="Normal 14 3 3 2 2 2 2 2" xfId="14021"/>
    <cellStyle name="Normal 14 3 3 2 2 2 2 3" xfId="8316"/>
    <cellStyle name="Normal 14 3 3 2 2 2 3" xfId="8317"/>
    <cellStyle name="Normal 14 3 3 2 2 2 4" xfId="6994"/>
    <cellStyle name="Normal 14 3 3 2 2 2 5" xfId="12208"/>
    <cellStyle name="Normal 14 3 3 2 2 2 6" xfId="5169"/>
    <cellStyle name="Normal 14 3 3 2 2 3" xfId="3177"/>
    <cellStyle name="Normal 14 3 3 2 2 3 2" xfId="13843"/>
    <cellStyle name="Normal 14 3 3 2 2 3 3" xfId="8318"/>
    <cellStyle name="Normal 14 3 3 2 2 4" xfId="8319"/>
    <cellStyle name="Normal 14 3 3 2 2 5" xfId="6816"/>
    <cellStyle name="Normal 14 3 3 2 2 6" xfId="12030"/>
    <cellStyle name="Normal 14 3 3 2 2 7" xfId="4991"/>
    <cellStyle name="Normal 14 3 3 2 3" xfId="1397"/>
    <cellStyle name="Normal 14 3 3 2 3 2" xfId="3354"/>
    <cellStyle name="Normal 14 3 3 2 3 2 2" xfId="14020"/>
    <cellStyle name="Normal 14 3 3 2 3 2 3" xfId="8320"/>
    <cellStyle name="Normal 14 3 3 2 3 3" xfId="8321"/>
    <cellStyle name="Normal 14 3 3 2 3 4" xfId="6993"/>
    <cellStyle name="Normal 14 3 3 2 3 5" xfId="12207"/>
    <cellStyle name="Normal 14 3 3 2 3 6" xfId="5168"/>
    <cellStyle name="Normal 14 3 3 2 4" xfId="2810"/>
    <cellStyle name="Normal 14 3 3 2 4 2" xfId="13476"/>
    <cellStyle name="Normal 14 3 3 2 4 3" xfId="8322"/>
    <cellStyle name="Normal 14 3 3 2 5" xfId="8323"/>
    <cellStyle name="Normal 14 3 3 2 6" xfId="6449"/>
    <cellStyle name="Normal 14 3 3 2 7" xfId="11663"/>
    <cellStyle name="Normal 14 3 3 2 8" xfId="4624"/>
    <cellStyle name="Normal 14 3 3 3" xfId="896"/>
    <cellStyle name="Normal 14 3 3 3 2" xfId="1399"/>
    <cellStyle name="Normal 14 3 3 3 2 2" xfId="3356"/>
    <cellStyle name="Normal 14 3 3 3 2 2 2" xfId="14022"/>
    <cellStyle name="Normal 14 3 3 3 2 2 3" xfId="8324"/>
    <cellStyle name="Normal 14 3 3 3 2 3" xfId="8325"/>
    <cellStyle name="Normal 14 3 3 3 2 4" xfId="6995"/>
    <cellStyle name="Normal 14 3 3 3 2 5" xfId="12209"/>
    <cellStyle name="Normal 14 3 3 3 2 6" xfId="5170"/>
    <cellStyle name="Normal 14 3 3 3 3" xfId="2948"/>
    <cellStyle name="Normal 14 3 3 3 3 2" xfId="13614"/>
    <cellStyle name="Normal 14 3 3 3 3 3" xfId="8326"/>
    <cellStyle name="Normal 14 3 3 3 4" xfId="8327"/>
    <cellStyle name="Normal 14 3 3 3 5" xfId="6587"/>
    <cellStyle name="Normal 14 3 3 3 6" xfId="11801"/>
    <cellStyle name="Normal 14 3 3 3 7" xfId="4762"/>
    <cellStyle name="Normal 14 3 3 4" xfId="1396"/>
    <cellStyle name="Normal 14 3 3 4 2" xfId="3353"/>
    <cellStyle name="Normal 14 3 3 4 2 2" xfId="14019"/>
    <cellStyle name="Normal 14 3 3 4 2 3" xfId="8328"/>
    <cellStyle name="Normal 14 3 3 4 3" xfId="8329"/>
    <cellStyle name="Normal 14 3 3 4 4" xfId="6992"/>
    <cellStyle name="Normal 14 3 3 4 5" xfId="12206"/>
    <cellStyle name="Normal 14 3 3 4 6" xfId="5167"/>
    <cellStyle name="Normal 14 3 3 5" xfId="2203"/>
    <cellStyle name="Normal 14 3 3 5 2" xfId="4056"/>
    <cellStyle name="Normal 14 3 3 5 2 2" xfId="14719"/>
    <cellStyle name="Normal 14 3 3 5 2 3" xfId="8330"/>
    <cellStyle name="Normal 14 3 3 5 3" xfId="8331"/>
    <cellStyle name="Normal 14 3 3 5 4" xfId="7695"/>
    <cellStyle name="Normal 14 3 3 5 5" xfId="12906"/>
    <cellStyle name="Normal 14 3 3 5 6" xfId="5867"/>
    <cellStyle name="Normal 14 3 3 6" xfId="2347"/>
    <cellStyle name="Normal 14 3 3 6 2" xfId="4191"/>
    <cellStyle name="Normal 14 3 3 6 2 2" xfId="14854"/>
    <cellStyle name="Normal 14 3 3 6 2 3" xfId="8332"/>
    <cellStyle name="Normal 14 3 3 6 3" xfId="7830"/>
    <cellStyle name="Normal 14 3 3 6 4" xfId="13041"/>
    <cellStyle name="Normal 14 3 3 6 5" xfId="6002"/>
    <cellStyle name="Normal 14 3 3 7" xfId="2675"/>
    <cellStyle name="Normal 14 3 3 7 2" xfId="13341"/>
    <cellStyle name="Normal 14 3 3 7 3" xfId="8333"/>
    <cellStyle name="Normal 14 3 3 8" xfId="8334"/>
    <cellStyle name="Normal 14 3 3 9" xfId="6314"/>
    <cellStyle name="Normal 14 3 4" xfId="435"/>
    <cellStyle name="Normal 14 3 4 2" xfId="1006"/>
    <cellStyle name="Normal 14 3 4 2 2" xfId="1401"/>
    <cellStyle name="Normal 14 3 4 2 2 2" xfId="3358"/>
    <cellStyle name="Normal 14 3 4 2 2 2 2" xfId="14024"/>
    <cellStyle name="Normal 14 3 4 2 2 2 3" xfId="8335"/>
    <cellStyle name="Normal 14 3 4 2 2 3" xfId="8336"/>
    <cellStyle name="Normal 14 3 4 2 2 4" xfId="6997"/>
    <cellStyle name="Normal 14 3 4 2 2 5" xfId="12211"/>
    <cellStyle name="Normal 14 3 4 2 2 6" xfId="5172"/>
    <cellStyle name="Normal 14 3 4 2 3" xfId="3038"/>
    <cellStyle name="Normal 14 3 4 2 3 2" xfId="13704"/>
    <cellStyle name="Normal 14 3 4 2 3 3" xfId="8337"/>
    <cellStyle name="Normal 14 3 4 2 4" xfId="8338"/>
    <cellStyle name="Normal 14 3 4 2 5" xfId="6677"/>
    <cellStyle name="Normal 14 3 4 2 6" xfId="11891"/>
    <cellStyle name="Normal 14 3 4 2 7" xfId="4852"/>
    <cellStyle name="Normal 14 3 4 3" xfId="1400"/>
    <cellStyle name="Normal 14 3 4 3 2" xfId="3357"/>
    <cellStyle name="Normal 14 3 4 3 2 2" xfId="14023"/>
    <cellStyle name="Normal 14 3 4 3 2 3" xfId="8339"/>
    <cellStyle name="Normal 14 3 4 3 3" xfId="8340"/>
    <cellStyle name="Normal 14 3 4 3 4" xfId="6996"/>
    <cellStyle name="Normal 14 3 4 3 5" xfId="12210"/>
    <cellStyle name="Normal 14 3 4 3 6" xfId="5171"/>
    <cellStyle name="Normal 14 3 4 4" xfId="2586"/>
    <cellStyle name="Normal 14 3 4 4 2" xfId="13252"/>
    <cellStyle name="Normal 14 3 4 4 3" xfId="8341"/>
    <cellStyle name="Normal 14 3 4 5" xfId="8342"/>
    <cellStyle name="Normal 14 3 4 6" xfId="6225"/>
    <cellStyle name="Normal 14 3 4 7" xfId="11439"/>
    <cellStyle name="Normal 14 3 4 8" xfId="4400"/>
    <cellStyle name="Normal 14 3 5" xfId="653"/>
    <cellStyle name="Normal 14 3 5 2" xfId="1119"/>
    <cellStyle name="Normal 14 3 5 2 2" xfId="1403"/>
    <cellStyle name="Normal 14 3 5 2 2 2" xfId="3360"/>
    <cellStyle name="Normal 14 3 5 2 2 2 2" xfId="14026"/>
    <cellStyle name="Normal 14 3 5 2 2 2 3" xfId="8343"/>
    <cellStyle name="Normal 14 3 5 2 2 3" xfId="8344"/>
    <cellStyle name="Normal 14 3 5 2 2 4" xfId="6999"/>
    <cellStyle name="Normal 14 3 5 2 2 5" xfId="12213"/>
    <cellStyle name="Normal 14 3 5 2 2 6" xfId="5174"/>
    <cellStyle name="Normal 14 3 5 2 3" xfId="3088"/>
    <cellStyle name="Normal 14 3 5 2 3 2" xfId="13754"/>
    <cellStyle name="Normal 14 3 5 2 3 3" xfId="8345"/>
    <cellStyle name="Normal 14 3 5 2 4" xfId="8346"/>
    <cellStyle name="Normal 14 3 5 2 5" xfId="6727"/>
    <cellStyle name="Normal 14 3 5 2 6" xfId="11941"/>
    <cellStyle name="Normal 14 3 5 2 7" xfId="4902"/>
    <cellStyle name="Normal 14 3 5 3" xfId="1402"/>
    <cellStyle name="Normal 14 3 5 3 2" xfId="3359"/>
    <cellStyle name="Normal 14 3 5 3 2 2" xfId="14025"/>
    <cellStyle name="Normal 14 3 5 3 2 3" xfId="8347"/>
    <cellStyle name="Normal 14 3 5 3 3" xfId="8348"/>
    <cellStyle name="Normal 14 3 5 3 4" xfId="6998"/>
    <cellStyle name="Normal 14 3 5 3 5" xfId="12212"/>
    <cellStyle name="Normal 14 3 5 3 6" xfId="5173"/>
    <cellStyle name="Normal 14 3 5 4" xfId="2721"/>
    <cellStyle name="Normal 14 3 5 4 2" xfId="13387"/>
    <cellStyle name="Normal 14 3 5 4 3" xfId="8349"/>
    <cellStyle name="Normal 14 3 5 5" xfId="8350"/>
    <cellStyle name="Normal 14 3 5 6" xfId="6360"/>
    <cellStyle name="Normal 14 3 5 7" xfId="11574"/>
    <cellStyle name="Normal 14 3 5 8" xfId="4535"/>
    <cellStyle name="Normal 14 3 6" xfId="319"/>
    <cellStyle name="Normal 14 3 6 2" xfId="947"/>
    <cellStyle name="Normal 14 3 6 2 2" xfId="1405"/>
    <cellStyle name="Normal 14 3 6 2 2 2" xfId="3362"/>
    <cellStyle name="Normal 14 3 6 2 2 2 2" xfId="14028"/>
    <cellStyle name="Normal 14 3 6 2 2 2 3" xfId="8351"/>
    <cellStyle name="Normal 14 3 6 2 2 3" xfId="8352"/>
    <cellStyle name="Normal 14 3 6 2 2 4" xfId="7001"/>
    <cellStyle name="Normal 14 3 6 2 2 5" xfId="12215"/>
    <cellStyle name="Normal 14 3 6 2 2 6" xfId="5176"/>
    <cellStyle name="Normal 14 3 6 2 3" xfId="2994"/>
    <cellStyle name="Normal 14 3 6 2 3 2" xfId="13660"/>
    <cellStyle name="Normal 14 3 6 2 3 3" xfId="8353"/>
    <cellStyle name="Normal 14 3 6 2 4" xfId="8354"/>
    <cellStyle name="Normal 14 3 6 2 5" xfId="6633"/>
    <cellStyle name="Normal 14 3 6 2 6" xfId="11847"/>
    <cellStyle name="Normal 14 3 6 2 7" xfId="4808"/>
    <cellStyle name="Normal 14 3 6 3" xfId="1404"/>
    <cellStyle name="Normal 14 3 6 3 2" xfId="3361"/>
    <cellStyle name="Normal 14 3 6 3 2 2" xfId="14027"/>
    <cellStyle name="Normal 14 3 6 3 2 3" xfId="8355"/>
    <cellStyle name="Normal 14 3 6 3 3" xfId="8356"/>
    <cellStyle name="Normal 14 3 6 3 4" xfId="7000"/>
    <cellStyle name="Normal 14 3 6 3 5" xfId="12214"/>
    <cellStyle name="Normal 14 3 6 3 6" xfId="5175"/>
    <cellStyle name="Normal 14 3 6 4" xfId="2537"/>
    <cellStyle name="Normal 14 3 6 4 2" xfId="13203"/>
    <cellStyle name="Normal 14 3 6 4 3" xfId="8357"/>
    <cellStyle name="Normal 14 3 6 5" xfId="8358"/>
    <cellStyle name="Normal 14 3 6 6" xfId="6176"/>
    <cellStyle name="Normal 14 3 6 7" xfId="11390"/>
    <cellStyle name="Normal 14 3 6 8" xfId="4351"/>
    <cellStyle name="Normal 14 3 7" xfId="802"/>
    <cellStyle name="Normal 14 3 7 2" xfId="1406"/>
    <cellStyle name="Normal 14 3 7 2 2" xfId="3363"/>
    <cellStyle name="Normal 14 3 7 2 2 2" xfId="14029"/>
    <cellStyle name="Normal 14 3 7 2 2 3" xfId="8359"/>
    <cellStyle name="Normal 14 3 7 2 3" xfId="8360"/>
    <cellStyle name="Normal 14 3 7 2 4" xfId="7002"/>
    <cellStyle name="Normal 14 3 7 2 5" xfId="12216"/>
    <cellStyle name="Normal 14 3 7 2 6" xfId="5177"/>
    <cellStyle name="Normal 14 3 7 3" xfId="2859"/>
    <cellStyle name="Normal 14 3 7 3 2" xfId="13525"/>
    <cellStyle name="Normal 14 3 7 3 3" xfId="8361"/>
    <cellStyle name="Normal 14 3 7 4" xfId="8362"/>
    <cellStyle name="Normal 14 3 7 5" xfId="6498"/>
    <cellStyle name="Normal 14 3 7 6" xfId="11712"/>
    <cellStyle name="Normal 14 3 7 7" xfId="4673"/>
    <cellStyle name="Normal 14 3 8" xfId="1269"/>
    <cellStyle name="Normal 14 3 8 2" xfId="3226"/>
    <cellStyle name="Normal 14 3 8 2 2" xfId="13892"/>
    <cellStyle name="Normal 14 3 8 2 3" xfId="8363"/>
    <cellStyle name="Normal 14 3 8 3" xfId="8364"/>
    <cellStyle name="Normal 14 3 8 4" xfId="6865"/>
    <cellStyle name="Normal 14 3 8 5" xfId="12079"/>
    <cellStyle name="Normal 14 3 8 6" xfId="5040"/>
    <cellStyle name="Normal 14 3 9" xfId="212"/>
    <cellStyle name="Normal 14 3 9 2" xfId="2492"/>
    <cellStyle name="Normal 14 3 9 2 2" xfId="13159"/>
    <cellStyle name="Normal 14 3 9 2 3" xfId="8365"/>
    <cellStyle name="Normal 14 3 9 3" xfId="8366"/>
    <cellStyle name="Normal 14 3 9 4" xfId="6131"/>
    <cellStyle name="Normal 14 3 9 5" xfId="11346"/>
    <cellStyle name="Normal 14 3 9 6" xfId="4307"/>
    <cellStyle name="Normal 14 4" xfId="492"/>
    <cellStyle name="Normal 14 4 10" xfId="11483"/>
    <cellStyle name="Normal 14 4 11" xfId="4444"/>
    <cellStyle name="Normal 14 4 2" xfId="697"/>
    <cellStyle name="Normal 14 4 2 2" xfId="1163"/>
    <cellStyle name="Normal 14 4 2 2 2" xfId="1409"/>
    <cellStyle name="Normal 14 4 2 2 2 2" xfId="3366"/>
    <cellStyle name="Normal 14 4 2 2 2 2 2" xfId="14032"/>
    <cellStyle name="Normal 14 4 2 2 2 2 3" xfId="8367"/>
    <cellStyle name="Normal 14 4 2 2 2 3" xfId="8368"/>
    <cellStyle name="Normal 14 4 2 2 2 4" xfId="7005"/>
    <cellStyle name="Normal 14 4 2 2 2 5" xfId="12219"/>
    <cellStyle name="Normal 14 4 2 2 2 6" xfId="5180"/>
    <cellStyle name="Normal 14 4 2 2 3" xfId="3132"/>
    <cellStyle name="Normal 14 4 2 2 3 2" xfId="13798"/>
    <cellStyle name="Normal 14 4 2 2 3 3" xfId="8369"/>
    <cellStyle name="Normal 14 4 2 2 4" xfId="8370"/>
    <cellStyle name="Normal 14 4 2 2 5" xfId="6771"/>
    <cellStyle name="Normal 14 4 2 2 6" xfId="11985"/>
    <cellStyle name="Normal 14 4 2 2 7" xfId="4946"/>
    <cellStyle name="Normal 14 4 2 3" xfId="1408"/>
    <cellStyle name="Normal 14 4 2 3 2" xfId="3365"/>
    <cellStyle name="Normal 14 4 2 3 2 2" xfId="14031"/>
    <cellStyle name="Normal 14 4 2 3 2 3" xfId="8371"/>
    <cellStyle name="Normal 14 4 2 3 3" xfId="8372"/>
    <cellStyle name="Normal 14 4 2 3 4" xfId="7004"/>
    <cellStyle name="Normal 14 4 2 3 5" xfId="12218"/>
    <cellStyle name="Normal 14 4 2 3 6" xfId="5179"/>
    <cellStyle name="Normal 14 4 2 4" xfId="2765"/>
    <cellStyle name="Normal 14 4 2 4 2" xfId="13431"/>
    <cellStyle name="Normal 14 4 2 4 3" xfId="8373"/>
    <cellStyle name="Normal 14 4 2 5" xfId="8374"/>
    <cellStyle name="Normal 14 4 2 6" xfId="6404"/>
    <cellStyle name="Normal 14 4 2 7" xfId="11618"/>
    <cellStyle name="Normal 14 4 2 8" xfId="4579"/>
    <cellStyle name="Normal 14 4 3" xfId="848"/>
    <cellStyle name="Normal 14 4 3 2" xfId="1410"/>
    <cellStyle name="Normal 14 4 3 2 2" xfId="3367"/>
    <cellStyle name="Normal 14 4 3 2 2 2" xfId="14033"/>
    <cellStyle name="Normal 14 4 3 2 2 3" xfId="8375"/>
    <cellStyle name="Normal 14 4 3 2 3" xfId="8376"/>
    <cellStyle name="Normal 14 4 3 2 4" xfId="7006"/>
    <cellStyle name="Normal 14 4 3 2 5" xfId="12220"/>
    <cellStyle name="Normal 14 4 3 2 6" xfId="5181"/>
    <cellStyle name="Normal 14 4 3 3" xfId="2903"/>
    <cellStyle name="Normal 14 4 3 3 2" xfId="13569"/>
    <cellStyle name="Normal 14 4 3 3 3" xfId="8377"/>
    <cellStyle name="Normal 14 4 3 4" xfId="8378"/>
    <cellStyle name="Normal 14 4 3 5" xfId="6542"/>
    <cellStyle name="Normal 14 4 3 6" xfId="11756"/>
    <cellStyle name="Normal 14 4 3 7" xfId="4717"/>
    <cellStyle name="Normal 14 4 4" xfId="1407"/>
    <cellStyle name="Normal 14 4 4 2" xfId="3364"/>
    <cellStyle name="Normal 14 4 4 2 2" xfId="14030"/>
    <cellStyle name="Normal 14 4 4 2 3" xfId="8379"/>
    <cellStyle name="Normal 14 4 4 3" xfId="8380"/>
    <cellStyle name="Normal 14 4 4 4" xfId="7003"/>
    <cellStyle name="Normal 14 4 4 5" xfId="12217"/>
    <cellStyle name="Normal 14 4 4 6" xfId="5178"/>
    <cellStyle name="Normal 14 4 5" xfId="2154"/>
    <cellStyle name="Normal 14 4 5 2" xfId="4010"/>
    <cellStyle name="Normal 14 4 5 2 2" xfId="14673"/>
    <cellStyle name="Normal 14 4 5 2 3" xfId="8381"/>
    <cellStyle name="Normal 14 4 5 3" xfId="8382"/>
    <cellStyle name="Normal 14 4 5 4" xfId="7649"/>
    <cellStyle name="Normal 14 4 5 5" xfId="12860"/>
    <cellStyle name="Normal 14 4 5 6" xfId="5821"/>
    <cellStyle name="Normal 14 4 6" xfId="2302"/>
    <cellStyle name="Normal 14 4 6 2" xfId="4146"/>
    <cellStyle name="Normal 14 4 6 2 2" xfId="14809"/>
    <cellStyle name="Normal 14 4 6 2 3" xfId="8383"/>
    <cellStyle name="Normal 14 4 6 3" xfId="7785"/>
    <cellStyle name="Normal 14 4 6 4" xfId="12996"/>
    <cellStyle name="Normal 14 4 6 5" xfId="5957"/>
    <cellStyle name="Normal 14 4 7" xfId="2630"/>
    <cellStyle name="Normal 14 4 7 2" xfId="13296"/>
    <cellStyle name="Normal 14 4 7 3" xfId="8384"/>
    <cellStyle name="Normal 14 4 8" xfId="8385"/>
    <cellStyle name="Normal 14 4 9" xfId="6269"/>
    <cellStyle name="Normal 14 5" xfId="599"/>
    <cellStyle name="Normal 14 5 10" xfId="11526"/>
    <cellStyle name="Normal 14 5 11" xfId="4487"/>
    <cellStyle name="Normal 14 5 2" xfId="741"/>
    <cellStyle name="Normal 14 5 2 2" xfId="1206"/>
    <cellStyle name="Normal 14 5 2 2 2" xfId="1413"/>
    <cellStyle name="Normal 14 5 2 2 2 2" xfId="3370"/>
    <cellStyle name="Normal 14 5 2 2 2 2 2" xfId="14036"/>
    <cellStyle name="Normal 14 5 2 2 2 2 3" xfId="8386"/>
    <cellStyle name="Normal 14 5 2 2 2 3" xfId="8387"/>
    <cellStyle name="Normal 14 5 2 2 2 4" xfId="7009"/>
    <cellStyle name="Normal 14 5 2 2 2 5" xfId="12223"/>
    <cellStyle name="Normal 14 5 2 2 2 6" xfId="5184"/>
    <cellStyle name="Normal 14 5 2 2 3" xfId="3175"/>
    <cellStyle name="Normal 14 5 2 2 3 2" xfId="13841"/>
    <cellStyle name="Normal 14 5 2 2 3 3" xfId="8388"/>
    <cellStyle name="Normal 14 5 2 2 4" xfId="8389"/>
    <cellStyle name="Normal 14 5 2 2 5" xfId="6814"/>
    <cellStyle name="Normal 14 5 2 2 6" xfId="12028"/>
    <cellStyle name="Normal 14 5 2 2 7" xfId="4989"/>
    <cellStyle name="Normal 14 5 2 3" xfId="1412"/>
    <cellStyle name="Normal 14 5 2 3 2" xfId="3369"/>
    <cellStyle name="Normal 14 5 2 3 2 2" xfId="14035"/>
    <cellStyle name="Normal 14 5 2 3 2 3" xfId="8390"/>
    <cellStyle name="Normal 14 5 2 3 3" xfId="8391"/>
    <cellStyle name="Normal 14 5 2 3 4" xfId="7008"/>
    <cellStyle name="Normal 14 5 2 3 5" xfId="12222"/>
    <cellStyle name="Normal 14 5 2 3 6" xfId="5183"/>
    <cellStyle name="Normal 14 5 2 4" xfId="2808"/>
    <cellStyle name="Normal 14 5 2 4 2" xfId="13474"/>
    <cellStyle name="Normal 14 5 2 4 3" xfId="8392"/>
    <cellStyle name="Normal 14 5 2 5" xfId="8393"/>
    <cellStyle name="Normal 14 5 2 6" xfId="6447"/>
    <cellStyle name="Normal 14 5 2 7" xfId="11661"/>
    <cellStyle name="Normal 14 5 2 8" xfId="4622"/>
    <cellStyle name="Normal 14 5 3" xfId="894"/>
    <cellStyle name="Normal 14 5 3 2" xfId="1414"/>
    <cellStyle name="Normal 14 5 3 2 2" xfId="3371"/>
    <cellStyle name="Normal 14 5 3 2 2 2" xfId="14037"/>
    <cellStyle name="Normal 14 5 3 2 2 3" xfId="8394"/>
    <cellStyle name="Normal 14 5 3 2 3" xfId="8395"/>
    <cellStyle name="Normal 14 5 3 2 4" xfId="7010"/>
    <cellStyle name="Normal 14 5 3 2 5" xfId="12224"/>
    <cellStyle name="Normal 14 5 3 2 6" xfId="5185"/>
    <cellStyle name="Normal 14 5 3 3" xfId="2946"/>
    <cellStyle name="Normal 14 5 3 3 2" xfId="13612"/>
    <cellStyle name="Normal 14 5 3 3 3" xfId="8396"/>
    <cellStyle name="Normal 14 5 3 4" xfId="8397"/>
    <cellStyle name="Normal 14 5 3 5" xfId="6585"/>
    <cellStyle name="Normal 14 5 3 6" xfId="11799"/>
    <cellStyle name="Normal 14 5 3 7" xfId="4760"/>
    <cellStyle name="Normal 14 5 4" xfId="1411"/>
    <cellStyle name="Normal 14 5 4 2" xfId="3368"/>
    <cellStyle name="Normal 14 5 4 2 2" xfId="14034"/>
    <cellStyle name="Normal 14 5 4 2 3" xfId="8398"/>
    <cellStyle name="Normal 14 5 4 3" xfId="8399"/>
    <cellStyle name="Normal 14 5 4 4" xfId="7007"/>
    <cellStyle name="Normal 14 5 4 5" xfId="12221"/>
    <cellStyle name="Normal 14 5 4 6" xfId="5182"/>
    <cellStyle name="Normal 14 5 5" xfId="2201"/>
    <cellStyle name="Normal 14 5 5 2" xfId="4054"/>
    <cellStyle name="Normal 14 5 5 2 2" xfId="14717"/>
    <cellStyle name="Normal 14 5 5 2 3" xfId="8400"/>
    <cellStyle name="Normal 14 5 5 3" xfId="8401"/>
    <cellStyle name="Normal 14 5 5 4" xfId="7693"/>
    <cellStyle name="Normal 14 5 5 5" xfId="12904"/>
    <cellStyle name="Normal 14 5 5 6" xfId="5865"/>
    <cellStyle name="Normal 14 5 6" xfId="2345"/>
    <cellStyle name="Normal 14 5 6 2" xfId="4189"/>
    <cellStyle name="Normal 14 5 6 2 2" xfId="14852"/>
    <cellStyle name="Normal 14 5 6 2 3" xfId="8402"/>
    <cellStyle name="Normal 14 5 6 3" xfId="7828"/>
    <cellStyle name="Normal 14 5 6 4" xfId="13039"/>
    <cellStyle name="Normal 14 5 6 5" xfId="6000"/>
    <cellStyle name="Normal 14 5 7" xfId="2673"/>
    <cellStyle name="Normal 14 5 7 2" xfId="13339"/>
    <cellStyle name="Normal 14 5 7 3" xfId="8403"/>
    <cellStyle name="Normal 14 5 8" xfId="8404"/>
    <cellStyle name="Normal 14 5 9" xfId="6312"/>
    <cellStyle name="Normal 14 6" xfId="433"/>
    <cellStyle name="Normal 14 6 2" xfId="1004"/>
    <cellStyle name="Normal 14 6 2 2" xfId="1416"/>
    <cellStyle name="Normal 14 6 2 2 2" xfId="3373"/>
    <cellStyle name="Normal 14 6 2 2 2 2" xfId="14039"/>
    <cellStyle name="Normal 14 6 2 2 2 3" xfId="8405"/>
    <cellStyle name="Normal 14 6 2 2 3" xfId="8406"/>
    <cellStyle name="Normal 14 6 2 2 4" xfId="7012"/>
    <cellStyle name="Normal 14 6 2 2 5" xfId="12226"/>
    <cellStyle name="Normal 14 6 2 2 6" xfId="5187"/>
    <cellStyle name="Normal 14 6 2 3" xfId="3036"/>
    <cellStyle name="Normal 14 6 2 3 2" xfId="13702"/>
    <cellStyle name="Normal 14 6 2 3 3" xfId="8407"/>
    <cellStyle name="Normal 14 6 2 4" xfId="8408"/>
    <cellStyle name="Normal 14 6 2 5" xfId="6675"/>
    <cellStyle name="Normal 14 6 2 6" xfId="11889"/>
    <cellStyle name="Normal 14 6 2 7" xfId="4850"/>
    <cellStyle name="Normal 14 6 3" xfId="1415"/>
    <cellStyle name="Normal 14 6 3 2" xfId="3372"/>
    <cellStyle name="Normal 14 6 3 2 2" xfId="14038"/>
    <cellStyle name="Normal 14 6 3 2 3" xfId="8409"/>
    <cellStyle name="Normal 14 6 3 3" xfId="8410"/>
    <cellStyle name="Normal 14 6 3 4" xfId="7011"/>
    <cellStyle name="Normal 14 6 3 5" xfId="12225"/>
    <cellStyle name="Normal 14 6 3 6" xfId="5186"/>
    <cellStyle name="Normal 14 6 4" xfId="2584"/>
    <cellStyle name="Normal 14 6 4 2" xfId="13250"/>
    <cellStyle name="Normal 14 6 4 3" xfId="8411"/>
    <cellStyle name="Normal 14 6 5" xfId="8412"/>
    <cellStyle name="Normal 14 6 6" xfId="6223"/>
    <cellStyle name="Normal 14 6 7" xfId="11437"/>
    <cellStyle name="Normal 14 6 8" xfId="4398"/>
    <cellStyle name="Normal 14 7" xfId="651"/>
    <cellStyle name="Normal 14 7 2" xfId="1117"/>
    <cellStyle name="Normal 14 7 2 2" xfId="1418"/>
    <cellStyle name="Normal 14 7 2 2 2" xfId="3375"/>
    <cellStyle name="Normal 14 7 2 2 2 2" xfId="14041"/>
    <cellStyle name="Normal 14 7 2 2 2 3" xfId="8413"/>
    <cellStyle name="Normal 14 7 2 2 3" xfId="8414"/>
    <cellStyle name="Normal 14 7 2 2 4" xfId="7014"/>
    <cellStyle name="Normal 14 7 2 2 5" xfId="12228"/>
    <cellStyle name="Normal 14 7 2 2 6" xfId="5189"/>
    <cellStyle name="Normal 14 7 2 3" xfId="3086"/>
    <cellStyle name="Normal 14 7 2 3 2" xfId="13752"/>
    <cellStyle name="Normal 14 7 2 3 3" xfId="8415"/>
    <cellStyle name="Normal 14 7 2 4" xfId="8416"/>
    <cellStyle name="Normal 14 7 2 5" xfId="6725"/>
    <cellStyle name="Normal 14 7 2 6" xfId="11939"/>
    <cellStyle name="Normal 14 7 2 7" xfId="4900"/>
    <cellStyle name="Normal 14 7 3" xfId="1417"/>
    <cellStyle name="Normal 14 7 3 2" xfId="3374"/>
    <cellStyle name="Normal 14 7 3 2 2" xfId="14040"/>
    <cellStyle name="Normal 14 7 3 2 3" xfId="8417"/>
    <cellStyle name="Normal 14 7 3 3" xfId="8418"/>
    <cellStyle name="Normal 14 7 3 4" xfId="7013"/>
    <cellStyle name="Normal 14 7 3 5" xfId="12227"/>
    <cellStyle name="Normal 14 7 3 6" xfId="5188"/>
    <cellStyle name="Normal 14 7 4" xfId="2719"/>
    <cellStyle name="Normal 14 7 4 2" xfId="13385"/>
    <cellStyle name="Normal 14 7 4 3" xfId="8419"/>
    <cellStyle name="Normal 14 7 5" xfId="8420"/>
    <cellStyle name="Normal 14 7 6" xfId="6358"/>
    <cellStyle name="Normal 14 7 7" xfId="11572"/>
    <cellStyle name="Normal 14 7 8" xfId="4533"/>
    <cellStyle name="Normal 14 8" xfId="317"/>
    <cellStyle name="Normal 14 8 2" xfId="945"/>
    <cellStyle name="Normal 14 8 2 2" xfId="1420"/>
    <cellStyle name="Normal 14 8 2 2 2" xfId="3377"/>
    <cellStyle name="Normal 14 8 2 2 2 2" xfId="14043"/>
    <cellStyle name="Normal 14 8 2 2 2 3" xfId="8421"/>
    <cellStyle name="Normal 14 8 2 2 3" xfId="8422"/>
    <cellStyle name="Normal 14 8 2 2 4" xfId="7016"/>
    <cellStyle name="Normal 14 8 2 2 5" xfId="12230"/>
    <cellStyle name="Normal 14 8 2 2 6" xfId="5191"/>
    <cellStyle name="Normal 14 8 2 3" xfId="2992"/>
    <cellStyle name="Normal 14 8 2 3 2" xfId="13658"/>
    <cellStyle name="Normal 14 8 2 3 3" xfId="8423"/>
    <cellStyle name="Normal 14 8 2 4" xfId="8424"/>
    <cellStyle name="Normal 14 8 2 5" xfId="6631"/>
    <cellStyle name="Normal 14 8 2 6" xfId="11845"/>
    <cellStyle name="Normal 14 8 2 7" xfId="4806"/>
    <cellStyle name="Normal 14 8 3" xfId="1419"/>
    <cellStyle name="Normal 14 8 3 2" xfId="3376"/>
    <cellStyle name="Normal 14 8 3 2 2" xfId="14042"/>
    <cellStyle name="Normal 14 8 3 2 3" xfId="8425"/>
    <cellStyle name="Normal 14 8 3 3" xfId="8426"/>
    <cellStyle name="Normal 14 8 3 4" xfId="7015"/>
    <cellStyle name="Normal 14 8 3 5" xfId="12229"/>
    <cellStyle name="Normal 14 8 3 6" xfId="5190"/>
    <cellStyle name="Normal 14 8 4" xfId="2535"/>
    <cellStyle name="Normal 14 8 4 2" xfId="13201"/>
    <cellStyle name="Normal 14 8 4 3" xfId="8427"/>
    <cellStyle name="Normal 14 8 5" xfId="8428"/>
    <cellStyle name="Normal 14 8 6" xfId="6174"/>
    <cellStyle name="Normal 14 8 7" xfId="11388"/>
    <cellStyle name="Normal 14 8 8" xfId="4349"/>
    <cellStyle name="Normal 14 9" xfId="800"/>
    <cellStyle name="Normal 14 9 2" xfId="1421"/>
    <cellStyle name="Normal 14 9 2 2" xfId="3378"/>
    <cellStyle name="Normal 14 9 2 2 2" xfId="14044"/>
    <cellStyle name="Normal 14 9 2 2 3" xfId="8429"/>
    <cellStyle name="Normal 14 9 2 3" xfId="8430"/>
    <cellStyle name="Normal 14 9 2 4" xfId="7017"/>
    <cellStyle name="Normal 14 9 2 5" xfId="12231"/>
    <cellStyle name="Normal 14 9 2 6" xfId="5192"/>
    <cellStyle name="Normal 14 9 3" xfId="2857"/>
    <cellStyle name="Normal 14 9 3 2" xfId="13523"/>
    <cellStyle name="Normal 14 9 3 3" xfId="8431"/>
    <cellStyle name="Normal 14 9 4" xfId="8432"/>
    <cellStyle name="Normal 14 9 5" xfId="6496"/>
    <cellStyle name="Normal 14 9 6" xfId="11710"/>
    <cellStyle name="Normal 14 9 7" xfId="4671"/>
    <cellStyle name="Normal 140" xfId="2044"/>
    <cellStyle name="Normal 141" xfId="2042"/>
    <cellStyle name="Normal 142" xfId="2037"/>
    <cellStyle name="Normal 143" xfId="2036"/>
    <cellStyle name="Normal 144" xfId="2026"/>
    <cellStyle name="Normal 145" xfId="2035"/>
    <cellStyle name="Normal 146" xfId="2041"/>
    <cellStyle name="Normal 147" xfId="2030"/>
    <cellStyle name="Normal 148" xfId="2046"/>
    <cellStyle name="Normal 149" xfId="2039"/>
    <cellStyle name="Normal 15" xfId="61"/>
    <cellStyle name="Normal 15 2" xfId="108"/>
    <cellStyle name="Normal 150" xfId="2048"/>
    <cellStyle name="Normal 151" xfId="2038"/>
    <cellStyle name="Normal 152" xfId="2051"/>
    <cellStyle name="Normal 153" xfId="2031"/>
    <cellStyle name="Normal 154" xfId="2050"/>
    <cellStyle name="Normal 155" xfId="2025"/>
    <cellStyle name="Normal 156" xfId="2032"/>
    <cellStyle name="Normal 157" xfId="2047"/>
    <cellStyle name="Normal 158" xfId="2028"/>
    <cellStyle name="Normal 159" xfId="2045"/>
    <cellStyle name="Normal 16" xfId="96"/>
    <cellStyle name="Normal 16 10" xfId="1270"/>
    <cellStyle name="Normal 16 10 2" xfId="3227"/>
    <cellStyle name="Normal 16 10 2 2" xfId="13893"/>
    <cellStyle name="Normal 16 10 2 3" xfId="8433"/>
    <cellStyle name="Normal 16 10 3" xfId="8434"/>
    <cellStyle name="Normal 16 10 4" xfId="6866"/>
    <cellStyle name="Normal 16 10 5" xfId="12080"/>
    <cellStyle name="Normal 16 10 6" xfId="5041"/>
    <cellStyle name="Normal 16 11" xfId="213"/>
    <cellStyle name="Normal 16 11 2" xfId="2493"/>
    <cellStyle name="Normal 16 11 2 2" xfId="13160"/>
    <cellStyle name="Normal 16 11 2 3" xfId="8435"/>
    <cellStyle name="Normal 16 11 3" xfId="8436"/>
    <cellStyle name="Normal 16 11 4" xfId="6132"/>
    <cellStyle name="Normal 16 11 5" xfId="11347"/>
    <cellStyle name="Normal 16 11 6" xfId="4308"/>
    <cellStyle name="Normal 16 12" xfId="2108"/>
    <cellStyle name="Normal 16 12 2" xfId="3967"/>
    <cellStyle name="Normal 16 12 2 2" xfId="14630"/>
    <cellStyle name="Normal 16 12 2 3" xfId="8437"/>
    <cellStyle name="Normal 16 12 3" xfId="8438"/>
    <cellStyle name="Normal 16 12 4" xfId="7606"/>
    <cellStyle name="Normal 16 12 5" xfId="12817"/>
    <cellStyle name="Normal 16 12 6" xfId="5778"/>
    <cellStyle name="Normal 16 13" xfId="2259"/>
    <cellStyle name="Normal 16 13 2" xfId="4103"/>
    <cellStyle name="Normal 16 13 2 2" xfId="14766"/>
    <cellStyle name="Normal 16 13 2 3" xfId="8439"/>
    <cellStyle name="Normal 16 13 3" xfId="7742"/>
    <cellStyle name="Normal 16 13 4" xfId="12953"/>
    <cellStyle name="Normal 16 13 5" xfId="5914"/>
    <cellStyle name="Normal 16 14" xfId="2454"/>
    <cellStyle name="Normal 16 14 2" xfId="8440"/>
    <cellStyle name="Normal 16 14 3" xfId="13122"/>
    <cellStyle name="Normal 16 14 4" xfId="6052"/>
    <cellStyle name="Normal 16 15" xfId="8441"/>
    <cellStyle name="Normal 16 16" xfId="6093"/>
    <cellStyle name="Normal 16 17" xfId="11309"/>
    <cellStyle name="Normal 16 18" xfId="4270"/>
    <cellStyle name="Normal 16 2" xfId="109"/>
    <cellStyle name="Normal 16 2 10" xfId="2109"/>
    <cellStyle name="Normal 16 2 10 2" xfId="3968"/>
    <cellStyle name="Normal 16 2 10 2 2" xfId="14631"/>
    <cellStyle name="Normal 16 2 10 2 3" xfId="8442"/>
    <cellStyle name="Normal 16 2 10 3" xfId="8443"/>
    <cellStyle name="Normal 16 2 10 4" xfId="7607"/>
    <cellStyle name="Normal 16 2 10 5" xfId="12818"/>
    <cellStyle name="Normal 16 2 10 6" xfId="5779"/>
    <cellStyle name="Normal 16 2 11" xfId="2260"/>
    <cellStyle name="Normal 16 2 11 2" xfId="4104"/>
    <cellStyle name="Normal 16 2 11 2 2" xfId="14767"/>
    <cellStyle name="Normal 16 2 11 2 3" xfId="8444"/>
    <cellStyle name="Normal 16 2 11 3" xfId="7743"/>
    <cellStyle name="Normal 16 2 11 4" xfId="12954"/>
    <cellStyle name="Normal 16 2 11 5" xfId="5915"/>
    <cellStyle name="Normal 16 2 12" xfId="2466"/>
    <cellStyle name="Normal 16 2 12 2" xfId="8445"/>
    <cellStyle name="Normal 16 2 12 3" xfId="13134"/>
    <cellStyle name="Normal 16 2 12 4" xfId="6060"/>
    <cellStyle name="Normal 16 2 13" xfId="8446"/>
    <cellStyle name="Normal 16 2 14" xfId="6105"/>
    <cellStyle name="Normal 16 2 15" xfId="11321"/>
    <cellStyle name="Normal 16 2 16" xfId="4282"/>
    <cellStyle name="Normal 16 2 2" xfId="496"/>
    <cellStyle name="Normal 16 2 2 10" xfId="11487"/>
    <cellStyle name="Normal 16 2 2 11" xfId="4448"/>
    <cellStyle name="Normal 16 2 2 2" xfId="701"/>
    <cellStyle name="Normal 16 2 2 2 2" xfId="1167"/>
    <cellStyle name="Normal 16 2 2 2 2 2" xfId="1424"/>
    <cellStyle name="Normal 16 2 2 2 2 2 2" xfId="3381"/>
    <cellStyle name="Normal 16 2 2 2 2 2 2 2" xfId="14047"/>
    <cellStyle name="Normal 16 2 2 2 2 2 2 3" xfId="8447"/>
    <cellStyle name="Normal 16 2 2 2 2 2 3" xfId="8448"/>
    <cellStyle name="Normal 16 2 2 2 2 2 4" xfId="7020"/>
    <cellStyle name="Normal 16 2 2 2 2 2 5" xfId="12234"/>
    <cellStyle name="Normal 16 2 2 2 2 2 6" xfId="5195"/>
    <cellStyle name="Normal 16 2 2 2 2 3" xfId="3136"/>
    <cellStyle name="Normal 16 2 2 2 2 3 2" xfId="13802"/>
    <cellStyle name="Normal 16 2 2 2 2 3 3" xfId="8449"/>
    <cellStyle name="Normal 16 2 2 2 2 4" xfId="8450"/>
    <cellStyle name="Normal 16 2 2 2 2 5" xfId="6775"/>
    <cellStyle name="Normal 16 2 2 2 2 6" xfId="11989"/>
    <cellStyle name="Normal 16 2 2 2 2 7" xfId="4950"/>
    <cellStyle name="Normal 16 2 2 2 3" xfId="1423"/>
    <cellStyle name="Normal 16 2 2 2 3 2" xfId="3380"/>
    <cellStyle name="Normal 16 2 2 2 3 2 2" xfId="14046"/>
    <cellStyle name="Normal 16 2 2 2 3 2 3" xfId="8451"/>
    <cellStyle name="Normal 16 2 2 2 3 3" xfId="8452"/>
    <cellStyle name="Normal 16 2 2 2 3 4" xfId="7019"/>
    <cellStyle name="Normal 16 2 2 2 3 5" xfId="12233"/>
    <cellStyle name="Normal 16 2 2 2 3 6" xfId="5194"/>
    <cellStyle name="Normal 16 2 2 2 4" xfId="2769"/>
    <cellStyle name="Normal 16 2 2 2 4 2" xfId="13435"/>
    <cellStyle name="Normal 16 2 2 2 4 3" xfId="8453"/>
    <cellStyle name="Normal 16 2 2 2 5" xfId="8454"/>
    <cellStyle name="Normal 16 2 2 2 6" xfId="6408"/>
    <cellStyle name="Normal 16 2 2 2 7" xfId="11622"/>
    <cellStyle name="Normal 16 2 2 2 8" xfId="4583"/>
    <cellStyle name="Normal 16 2 2 3" xfId="852"/>
    <cellStyle name="Normal 16 2 2 3 2" xfId="1425"/>
    <cellStyle name="Normal 16 2 2 3 2 2" xfId="3382"/>
    <cellStyle name="Normal 16 2 2 3 2 2 2" xfId="14048"/>
    <cellStyle name="Normal 16 2 2 3 2 2 3" xfId="8455"/>
    <cellStyle name="Normal 16 2 2 3 2 3" xfId="8456"/>
    <cellStyle name="Normal 16 2 2 3 2 4" xfId="7021"/>
    <cellStyle name="Normal 16 2 2 3 2 5" xfId="12235"/>
    <cellStyle name="Normal 16 2 2 3 2 6" xfId="5196"/>
    <cellStyle name="Normal 16 2 2 3 3" xfId="2907"/>
    <cellStyle name="Normal 16 2 2 3 3 2" xfId="13573"/>
    <cellStyle name="Normal 16 2 2 3 3 3" xfId="8457"/>
    <cellStyle name="Normal 16 2 2 3 4" xfId="8458"/>
    <cellStyle name="Normal 16 2 2 3 5" xfId="6546"/>
    <cellStyle name="Normal 16 2 2 3 6" xfId="11760"/>
    <cellStyle name="Normal 16 2 2 3 7" xfId="4721"/>
    <cellStyle name="Normal 16 2 2 4" xfId="1422"/>
    <cellStyle name="Normal 16 2 2 4 2" xfId="3379"/>
    <cellStyle name="Normal 16 2 2 4 2 2" xfId="14045"/>
    <cellStyle name="Normal 16 2 2 4 2 3" xfId="8459"/>
    <cellStyle name="Normal 16 2 2 4 3" xfId="8460"/>
    <cellStyle name="Normal 16 2 2 4 4" xfId="7018"/>
    <cellStyle name="Normal 16 2 2 4 5" xfId="12232"/>
    <cellStyle name="Normal 16 2 2 4 6" xfId="5193"/>
    <cellStyle name="Normal 16 2 2 5" xfId="2158"/>
    <cellStyle name="Normal 16 2 2 5 2" xfId="4014"/>
    <cellStyle name="Normal 16 2 2 5 2 2" xfId="14677"/>
    <cellStyle name="Normal 16 2 2 5 2 3" xfId="8461"/>
    <cellStyle name="Normal 16 2 2 5 3" xfId="8462"/>
    <cellStyle name="Normal 16 2 2 5 4" xfId="7653"/>
    <cellStyle name="Normal 16 2 2 5 5" xfId="12864"/>
    <cellStyle name="Normal 16 2 2 5 6" xfId="5825"/>
    <cellStyle name="Normal 16 2 2 6" xfId="2306"/>
    <cellStyle name="Normal 16 2 2 6 2" xfId="4150"/>
    <cellStyle name="Normal 16 2 2 6 2 2" xfId="14813"/>
    <cellStyle name="Normal 16 2 2 6 2 3" xfId="8463"/>
    <cellStyle name="Normal 16 2 2 6 3" xfId="7789"/>
    <cellStyle name="Normal 16 2 2 6 4" xfId="13000"/>
    <cellStyle name="Normal 16 2 2 6 5" xfId="5961"/>
    <cellStyle name="Normal 16 2 2 7" xfId="2634"/>
    <cellStyle name="Normal 16 2 2 7 2" xfId="13300"/>
    <cellStyle name="Normal 16 2 2 7 3" xfId="8464"/>
    <cellStyle name="Normal 16 2 2 8" xfId="8465"/>
    <cellStyle name="Normal 16 2 2 9" xfId="6273"/>
    <cellStyle name="Normal 16 2 3" xfId="603"/>
    <cellStyle name="Normal 16 2 3 10" xfId="11530"/>
    <cellStyle name="Normal 16 2 3 11" xfId="4491"/>
    <cellStyle name="Normal 16 2 3 2" xfId="745"/>
    <cellStyle name="Normal 16 2 3 2 2" xfId="1210"/>
    <cellStyle name="Normal 16 2 3 2 2 2" xfId="1428"/>
    <cellStyle name="Normal 16 2 3 2 2 2 2" xfId="3385"/>
    <cellStyle name="Normal 16 2 3 2 2 2 2 2" xfId="14051"/>
    <cellStyle name="Normal 16 2 3 2 2 2 2 3" xfId="8466"/>
    <cellStyle name="Normal 16 2 3 2 2 2 3" xfId="8467"/>
    <cellStyle name="Normal 16 2 3 2 2 2 4" xfId="7024"/>
    <cellStyle name="Normal 16 2 3 2 2 2 5" xfId="12238"/>
    <cellStyle name="Normal 16 2 3 2 2 2 6" xfId="5199"/>
    <cellStyle name="Normal 16 2 3 2 2 3" xfId="3179"/>
    <cellStyle name="Normal 16 2 3 2 2 3 2" xfId="13845"/>
    <cellStyle name="Normal 16 2 3 2 2 3 3" xfId="8468"/>
    <cellStyle name="Normal 16 2 3 2 2 4" xfId="8469"/>
    <cellStyle name="Normal 16 2 3 2 2 5" xfId="6818"/>
    <cellStyle name="Normal 16 2 3 2 2 6" xfId="12032"/>
    <cellStyle name="Normal 16 2 3 2 2 7" xfId="4993"/>
    <cellStyle name="Normal 16 2 3 2 3" xfId="1427"/>
    <cellStyle name="Normal 16 2 3 2 3 2" xfId="3384"/>
    <cellStyle name="Normal 16 2 3 2 3 2 2" xfId="14050"/>
    <cellStyle name="Normal 16 2 3 2 3 2 3" xfId="8470"/>
    <cellStyle name="Normal 16 2 3 2 3 3" xfId="8471"/>
    <cellStyle name="Normal 16 2 3 2 3 4" xfId="7023"/>
    <cellStyle name="Normal 16 2 3 2 3 5" xfId="12237"/>
    <cellStyle name="Normal 16 2 3 2 3 6" xfId="5198"/>
    <cellStyle name="Normal 16 2 3 2 4" xfId="2812"/>
    <cellStyle name="Normal 16 2 3 2 4 2" xfId="13478"/>
    <cellStyle name="Normal 16 2 3 2 4 3" xfId="8472"/>
    <cellStyle name="Normal 16 2 3 2 5" xfId="8473"/>
    <cellStyle name="Normal 16 2 3 2 6" xfId="6451"/>
    <cellStyle name="Normal 16 2 3 2 7" xfId="11665"/>
    <cellStyle name="Normal 16 2 3 2 8" xfId="4626"/>
    <cellStyle name="Normal 16 2 3 3" xfId="898"/>
    <cellStyle name="Normal 16 2 3 3 2" xfId="1429"/>
    <cellStyle name="Normal 16 2 3 3 2 2" xfId="3386"/>
    <cellStyle name="Normal 16 2 3 3 2 2 2" xfId="14052"/>
    <cellStyle name="Normal 16 2 3 3 2 2 3" xfId="8474"/>
    <cellStyle name="Normal 16 2 3 3 2 3" xfId="8475"/>
    <cellStyle name="Normal 16 2 3 3 2 4" xfId="7025"/>
    <cellStyle name="Normal 16 2 3 3 2 5" xfId="12239"/>
    <cellStyle name="Normal 16 2 3 3 2 6" xfId="5200"/>
    <cellStyle name="Normal 16 2 3 3 3" xfId="2950"/>
    <cellStyle name="Normal 16 2 3 3 3 2" xfId="13616"/>
    <cellStyle name="Normal 16 2 3 3 3 3" xfId="8476"/>
    <cellStyle name="Normal 16 2 3 3 4" xfId="8477"/>
    <cellStyle name="Normal 16 2 3 3 5" xfId="6589"/>
    <cellStyle name="Normal 16 2 3 3 6" xfId="11803"/>
    <cellStyle name="Normal 16 2 3 3 7" xfId="4764"/>
    <cellStyle name="Normal 16 2 3 4" xfId="1426"/>
    <cellStyle name="Normal 16 2 3 4 2" xfId="3383"/>
    <cellStyle name="Normal 16 2 3 4 2 2" xfId="14049"/>
    <cellStyle name="Normal 16 2 3 4 2 3" xfId="8478"/>
    <cellStyle name="Normal 16 2 3 4 3" xfId="8479"/>
    <cellStyle name="Normal 16 2 3 4 4" xfId="7022"/>
    <cellStyle name="Normal 16 2 3 4 5" xfId="12236"/>
    <cellStyle name="Normal 16 2 3 4 6" xfId="5197"/>
    <cellStyle name="Normal 16 2 3 5" xfId="2205"/>
    <cellStyle name="Normal 16 2 3 5 2" xfId="4058"/>
    <cellStyle name="Normal 16 2 3 5 2 2" xfId="14721"/>
    <cellStyle name="Normal 16 2 3 5 2 3" xfId="8480"/>
    <cellStyle name="Normal 16 2 3 5 3" xfId="8481"/>
    <cellStyle name="Normal 16 2 3 5 4" xfId="7697"/>
    <cellStyle name="Normal 16 2 3 5 5" xfId="12908"/>
    <cellStyle name="Normal 16 2 3 5 6" xfId="5869"/>
    <cellStyle name="Normal 16 2 3 6" xfId="2349"/>
    <cellStyle name="Normal 16 2 3 6 2" xfId="4193"/>
    <cellStyle name="Normal 16 2 3 6 2 2" xfId="14856"/>
    <cellStyle name="Normal 16 2 3 6 2 3" xfId="8482"/>
    <cellStyle name="Normal 16 2 3 6 3" xfId="7832"/>
    <cellStyle name="Normal 16 2 3 6 4" xfId="13043"/>
    <cellStyle name="Normal 16 2 3 6 5" xfId="6004"/>
    <cellStyle name="Normal 16 2 3 7" xfId="2677"/>
    <cellStyle name="Normal 16 2 3 7 2" xfId="13343"/>
    <cellStyle name="Normal 16 2 3 7 3" xfId="8483"/>
    <cellStyle name="Normal 16 2 3 8" xfId="8484"/>
    <cellStyle name="Normal 16 2 3 9" xfId="6316"/>
    <cellStyle name="Normal 16 2 4" xfId="437"/>
    <cellStyle name="Normal 16 2 4 2" xfId="1008"/>
    <cellStyle name="Normal 16 2 4 2 2" xfId="1431"/>
    <cellStyle name="Normal 16 2 4 2 2 2" xfId="3388"/>
    <cellStyle name="Normal 16 2 4 2 2 2 2" xfId="14054"/>
    <cellStyle name="Normal 16 2 4 2 2 2 3" xfId="8485"/>
    <cellStyle name="Normal 16 2 4 2 2 3" xfId="8486"/>
    <cellStyle name="Normal 16 2 4 2 2 4" xfId="7027"/>
    <cellStyle name="Normal 16 2 4 2 2 5" xfId="12241"/>
    <cellStyle name="Normal 16 2 4 2 2 6" xfId="5202"/>
    <cellStyle name="Normal 16 2 4 2 3" xfId="3040"/>
    <cellStyle name="Normal 16 2 4 2 3 2" xfId="13706"/>
    <cellStyle name="Normal 16 2 4 2 3 3" xfId="8487"/>
    <cellStyle name="Normal 16 2 4 2 4" xfId="8488"/>
    <cellStyle name="Normal 16 2 4 2 5" xfId="6679"/>
    <cellStyle name="Normal 16 2 4 2 6" xfId="11893"/>
    <cellStyle name="Normal 16 2 4 2 7" xfId="4854"/>
    <cellStyle name="Normal 16 2 4 3" xfId="1430"/>
    <cellStyle name="Normal 16 2 4 3 2" xfId="3387"/>
    <cellStyle name="Normal 16 2 4 3 2 2" xfId="14053"/>
    <cellStyle name="Normal 16 2 4 3 2 3" xfId="8489"/>
    <cellStyle name="Normal 16 2 4 3 3" xfId="8490"/>
    <cellStyle name="Normal 16 2 4 3 4" xfId="7026"/>
    <cellStyle name="Normal 16 2 4 3 5" xfId="12240"/>
    <cellStyle name="Normal 16 2 4 3 6" xfId="5201"/>
    <cellStyle name="Normal 16 2 4 4" xfId="2588"/>
    <cellStyle name="Normal 16 2 4 4 2" xfId="13254"/>
    <cellStyle name="Normal 16 2 4 4 3" xfId="8491"/>
    <cellStyle name="Normal 16 2 4 5" xfId="8492"/>
    <cellStyle name="Normal 16 2 4 6" xfId="6227"/>
    <cellStyle name="Normal 16 2 4 7" xfId="11441"/>
    <cellStyle name="Normal 16 2 4 8" xfId="4402"/>
    <cellStyle name="Normal 16 2 5" xfId="655"/>
    <cellStyle name="Normal 16 2 5 2" xfId="1121"/>
    <cellStyle name="Normal 16 2 5 2 2" xfId="1433"/>
    <cellStyle name="Normal 16 2 5 2 2 2" xfId="3390"/>
    <cellStyle name="Normal 16 2 5 2 2 2 2" xfId="14056"/>
    <cellStyle name="Normal 16 2 5 2 2 2 3" xfId="8493"/>
    <cellStyle name="Normal 16 2 5 2 2 3" xfId="8494"/>
    <cellStyle name="Normal 16 2 5 2 2 4" xfId="7029"/>
    <cellStyle name="Normal 16 2 5 2 2 5" xfId="12243"/>
    <cellStyle name="Normal 16 2 5 2 2 6" xfId="5204"/>
    <cellStyle name="Normal 16 2 5 2 3" xfId="3090"/>
    <cellStyle name="Normal 16 2 5 2 3 2" xfId="13756"/>
    <cellStyle name="Normal 16 2 5 2 3 3" xfId="8495"/>
    <cellStyle name="Normal 16 2 5 2 4" xfId="8496"/>
    <cellStyle name="Normal 16 2 5 2 5" xfId="6729"/>
    <cellStyle name="Normal 16 2 5 2 6" xfId="11943"/>
    <cellStyle name="Normal 16 2 5 2 7" xfId="4904"/>
    <cellStyle name="Normal 16 2 5 3" xfId="1432"/>
    <cellStyle name="Normal 16 2 5 3 2" xfId="3389"/>
    <cellStyle name="Normal 16 2 5 3 2 2" xfId="14055"/>
    <cellStyle name="Normal 16 2 5 3 2 3" xfId="8497"/>
    <cellStyle name="Normal 16 2 5 3 3" xfId="8498"/>
    <cellStyle name="Normal 16 2 5 3 4" xfId="7028"/>
    <cellStyle name="Normal 16 2 5 3 5" xfId="12242"/>
    <cellStyle name="Normal 16 2 5 3 6" xfId="5203"/>
    <cellStyle name="Normal 16 2 5 4" xfId="2723"/>
    <cellStyle name="Normal 16 2 5 4 2" xfId="13389"/>
    <cellStyle name="Normal 16 2 5 4 3" xfId="8499"/>
    <cellStyle name="Normal 16 2 5 5" xfId="8500"/>
    <cellStyle name="Normal 16 2 5 6" xfId="6362"/>
    <cellStyle name="Normal 16 2 5 7" xfId="11576"/>
    <cellStyle name="Normal 16 2 5 8" xfId="4537"/>
    <cellStyle name="Normal 16 2 6" xfId="321"/>
    <cellStyle name="Normal 16 2 6 2" xfId="950"/>
    <cellStyle name="Normal 16 2 6 2 2" xfId="1435"/>
    <cellStyle name="Normal 16 2 6 2 2 2" xfId="3392"/>
    <cellStyle name="Normal 16 2 6 2 2 2 2" xfId="14058"/>
    <cellStyle name="Normal 16 2 6 2 2 2 3" xfId="8501"/>
    <cellStyle name="Normal 16 2 6 2 2 3" xfId="8502"/>
    <cellStyle name="Normal 16 2 6 2 2 4" xfId="7031"/>
    <cellStyle name="Normal 16 2 6 2 2 5" xfId="12245"/>
    <cellStyle name="Normal 16 2 6 2 2 6" xfId="5206"/>
    <cellStyle name="Normal 16 2 6 2 3" xfId="2996"/>
    <cellStyle name="Normal 16 2 6 2 3 2" xfId="13662"/>
    <cellStyle name="Normal 16 2 6 2 3 3" xfId="8503"/>
    <cellStyle name="Normal 16 2 6 2 4" xfId="8504"/>
    <cellStyle name="Normal 16 2 6 2 5" xfId="6635"/>
    <cellStyle name="Normal 16 2 6 2 6" xfId="11849"/>
    <cellStyle name="Normal 16 2 6 2 7" xfId="4810"/>
    <cellStyle name="Normal 16 2 6 3" xfId="1434"/>
    <cellStyle name="Normal 16 2 6 3 2" xfId="3391"/>
    <cellStyle name="Normal 16 2 6 3 2 2" xfId="14057"/>
    <cellStyle name="Normal 16 2 6 3 2 3" xfId="8505"/>
    <cellStyle name="Normal 16 2 6 3 3" xfId="8506"/>
    <cellStyle name="Normal 16 2 6 3 4" xfId="7030"/>
    <cellStyle name="Normal 16 2 6 3 5" xfId="12244"/>
    <cellStyle name="Normal 16 2 6 3 6" xfId="5205"/>
    <cellStyle name="Normal 16 2 6 4" xfId="2539"/>
    <cellStyle name="Normal 16 2 6 4 2" xfId="13205"/>
    <cellStyle name="Normal 16 2 6 4 3" xfId="8507"/>
    <cellStyle name="Normal 16 2 6 5" xfId="8508"/>
    <cellStyle name="Normal 16 2 6 6" xfId="6178"/>
    <cellStyle name="Normal 16 2 6 7" xfId="11392"/>
    <cellStyle name="Normal 16 2 6 8" xfId="4353"/>
    <cellStyle name="Normal 16 2 7" xfId="804"/>
    <cellStyle name="Normal 16 2 7 2" xfId="1436"/>
    <cellStyle name="Normal 16 2 7 2 2" xfId="3393"/>
    <cellStyle name="Normal 16 2 7 2 2 2" xfId="14059"/>
    <cellStyle name="Normal 16 2 7 2 2 3" xfId="8509"/>
    <cellStyle name="Normal 16 2 7 2 3" xfId="8510"/>
    <cellStyle name="Normal 16 2 7 2 4" xfId="7032"/>
    <cellStyle name="Normal 16 2 7 2 5" xfId="12246"/>
    <cellStyle name="Normal 16 2 7 2 6" xfId="5207"/>
    <cellStyle name="Normal 16 2 7 3" xfId="2861"/>
    <cellStyle name="Normal 16 2 7 3 2" xfId="13527"/>
    <cellStyle name="Normal 16 2 7 3 3" xfId="8511"/>
    <cellStyle name="Normal 16 2 7 4" xfId="8512"/>
    <cellStyle name="Normal 16 2 7 5" xfId="6500"/>
    <cellStyle name="Normal 16 2 7 6" xfId="11714"/>
    <cellStyle name="Normal 16 2 7 7" xfId="4675"/>
    <cellStyle name="Normal 16 2 8" xfId="1271"/>
    <cellStyle name="Normal 16 2 8 2" xfId="3228"/>
    <cellStyle name="Normal 16 2 8 2 2" xfId="13894"/>
    <cellStyle name="Normal 16 2 8 2 3" xfId="8513"/>
    <cellStyle name="Normal 16 2 8 3" xfId="8514"/>
    <cellStyle name="Normal 16 2 8 4" xfId="6867"/>
    <cellStyle name="Normal 16 2 8 5" xfId="12081"/>
    <cellStyle name="Normal 16 2 8 6" xfId="5042"/>
    <cellStyle name="Normal 16 2 9" xfId="214"/>
    <cellStyle name="Normal 16 2 9 2" xfId="2494"/>
    <cellStyle name="Normal 16 2 9 2 2" xfId="13161"/>
    <cellStyle name="Normal 16 2 9 2 3" xfId="8515"/>
    <cellStyle name="Normal 16 2 9 3" xfId="8516"/>
    <cellStyle name="Normal 16 2 9 4" xfId="6133"/>
    <cellStyle name="Normal 16 2 9 5" xfId="11348"/>
    <cellStyle name="Normal 16 2 9 6" xfId="4309"/>
    <cellStyle name="Normal 16 3" xfId="145"/>
    <cellStyle name="Normal 16 3 10" xfId="2110"/>
    <cellStyle name="Normal 16 3 10 2" xfId="3969"/>
    <cellStyle name="Normal 16 3 10 2 2" xfId="14632"/>
    <cellStyle name="Normal 16 3 10 2 3" xfId="8517"/>
    <cellStyle name="Normal 16 3 10 3" xfId="8518"/>
    <cellStyle name="Normal 16 3 10 4" xfId="7608"/>
    <cellStyle name="Normal 16 3 10 5" xfId="12819"/>
    <cellStyle name="Normal 16 3 10 6" xfId="5780"/>
    <cellStyle name="Normal 16 3 11" xfId="2261"/>
    <cellStyle name="Normal 16 3 11 2" xfId="4105"/>
    <cellStyle name="Normal 16 3 11 2 2" xfId="14768"/>
    <cellStyle name="Normal 16 3 11 2 3" xfId="8519"/>
    <cellStyle name="Normal 16 3 11 3" xfId="7744"/>
    <cellStyle name="Normal 16 3 11 4" xfId="12955"/>
    <cellStyle name="Normal 16 3 11 5" xfId="5916"/>
    <cellStyle name="Normal 16 3 12" xfId="2481"/>
    <cellStyle name="Normal 16 3 12 2" xfId="8520"/>
    <cellStyle name="Normal 16 3 12 3" xfId="13149"/>
    <cellStyle name="Normal 16 3 12 4" xfId="6061"/>
    <cellStyle name="Normal 16 3 13" xfId="8521"/>
    <cellStyle name="Normal 16 3 14" xfId="6120"/>
    <cellStyle name="Normal 16 3 15" xfId="11336"/>
    <cellStyle name="Normal 16 3 16" xfId="4297"/>
    <cellStyle name="Normal 16 3 2" xfId="497"/>
    <cellStyle name="Normal 16 3 2 10" xfId="11488"/>
    <cellStyle name="Normal 16 3 2 11" xfId="4449"/>
    <cellStyle name="Normal 16 3 2 2" xfId="702"/>
    <cellStyle name="Normal 16 3 2 2 2" xfId="1168"/>
    <cellStyle name="Normal 16 3 2 2 2 2" xfId="1439"/>
    <cellStyle name="Normal 16 3 2 2 2 2 2" xfId="3396"/>
    <cellStyle name="Normal 16 3 2 2 2 2 2 2" xfId="14062"/>
    <cellStyle name="Normal 16 3 2 2 2 2 2 3" xfId="8522"/>
    <cellStyle name="Normal 16 3 2 2 2 2 3" xfId="8523"/>
    <cellStyle name="Normal 16 3 2 2 2 2 4" xfId="7035"/>
    <cellStyle name="Normal 16 3 2 2 2 2 5" xfId="12249"/>
    <cellStyle name="Normal 16 3 2 2 2 2 6" xfId="5210"/>
    <cellStyle name="Normal 16 3 2 2 2 3" xfId="3137"/>
    <cellStyle name="Normal 16 3 2 2 2 3 2" xfId="13803"/>
    <cellStyle name="Normal 16 3 2 2 2 3 3" xfId="8524"/>
    <cellStyle name="Normal 16 3 2 2 2 4" xfId="8525"/>
    <cellStyle name="Normal 16 3 2 2 2 5" xfId="6776"/>
    <cellStyle name="Normal 16 3 2 2 2 6" xfId="11990"/>
    <cellStyle name="Normal 16 3 2 2 2 7" xfId="4951"/>
    <cellStyle name="Normal 16 3 2 2 3" xfId="1438"/>
    <cellStyle name="Normal 16 3 2 2 3 2" xfId="3395"/>
    <cellStyle name="Normal 16 3 2 2 3 2 2" xfId="14061"/>
    <cellStyle name="Normal 16 3 2 2 3 2 3" xfId="8526"/>
    <cellStyle name="Normal 16 3 2 2 3 3" xfId="8527"/>
    <cellStyle name="Normal 16 3 2 2 3 4" xfId="7034"/>
    <cellStyle name="Normal 16 3 2 2 3 5" xfId="12248"/>
    <cellStyle name="Normal 16 3 2 2 3 6" xfId="5209"/>
    <cellStyle name="Normal 16 3 2 2 4" xfId="2770"/>
    <cellStyle name="Normal 16 3 2 2 4 2" xfId="13436"/>
    <cellStyle name="Normal 16 3 2 2 4 3" xfId="8528"/>
    <cellStyle name="Normal 16 3 2 2 5" xfId="8529"/>
    <cellStyle name="Normal 16 3 2 2 6" xfId="6409"/>
    <cellStyle name="Normal 16 3 2 2 7" xfId="11623"/>
    <cellStyle name="Normal 16 3 2 2 8" xfId="4584"/>
    <cellStyle name="Normal 16 3 2 3" xfId="853"/>
    <cellStyle name="Normal 16 3 2 3 2" xfId="1440"/>
    <cellStyle name="Normal 16 3 2 3 2 2" xfId="3397"/>
    <cellStyle name="Normal 16 3 2 3 2 2 2" xfId="14063"/>
    <cellStyle name="Normal 16 3 2 3 2 2 3" xfId="8530"/>
    <cellStyle name="Normal 16 3 2 3 2 3" xfId="8531"/>
    <cellStyle name="Normal 16 3 2 3 2 4" xfId="7036"/>
    <cellStyle name="Normal 16 3 2 3 2 5" xfId="12250"/>
    <cellStyle name="Normal 16 3 2 3 2 6" xfId="5211"/>
    <cellStyle name="Normal 16 3 2 3 3" xfId="2908"/>
    <cellStyle name="Normal 16 3 2 3 3 2" xfId="13574"/>
    <cellStyle name="Normal 16 3 2 3 3 3" xfId="8532"/>
    <cellStyle name="Normal 16 3 2 3 4" xfId="8533"/>
    <cellStyle name="Normal 16 3 2 3 5" xfId="6547"/>
    <cellStyle name="Normal 16 3 2 3 6" xfId="11761"/>
    <cellStyle name="Normal 16 3 2 3 7" xfId="4722"/>
    <cellStyle name="Normal 16 3 2 4" xfId="1437"/>
    <cellStyle name="Normal 16 3 2 4 2" xfId="3394"/>
    <cellStyle name="Normal 16 3 2 4 2 2" xfId="14060"/>
    <cellStyle name="Normal 16 3 2 4 2 3" xfId="8534"/>
    <cellStyle name="Normal 16 3 2 4 3" xfId="8535"/>
    <cellStyle name="Normal 16 3 2 4 4" xfId="7033"/>
    <cellStyle name="Normal 16 3 2 4 5" xfId="12247"/>
    <cellStyle name="Normal 16 3 2 4 6" xfId="5208"/>
    <cellStyle name="Normal 16 3 2 5" xfId="2159"/>
    <cellStyle name="Normal 16 3 2 5 2" xfId="4015"/>
    <cellStyle name="Normal 16 3 2 5 2 2" xfId="14678"/>
    <cellStyle name="Normal 16 3 2 5 2 3" xfId="8536"/>
    <cellStyle name="Normal 16 3 2 5 3" xfId="8537"/>
    <cellStyle name="Normal 16 3 2 5 4" xfId="7654"/>
    <cellStyle name="Normal 16 3 2 5 5" xfId="12865"/>
    <cellStyle name="Normal 16 3 2 5 6" xfId="5826"/>
    <cellStyle name="Normal 16 3 2 6" xfId="2307"/>
    <cellStyle name="Normal 16 3 2 6 2" xfId="4151"/>
    <cellStyle name="Normal 16 3 2 6 2 2" xfId="14814"/>
    <cellStyle name="Normal 16 3 2 6 2 3" xfId="8538"/>
    <cellStyle name="Normal 16 3 2 6 3" xfId="7790"/>
    <cellStyle name="Normal 16 3 2 6 4" xfId="13001"/>
    <cellStyle name="Normal 16 3 2 6 5" xfId="5962"/>
    <cellStyle name="Normal 16 3 2 7" xfId="2635"/>
    <cellStyle name="Normal 16 3 2 7 2" xfId="13301"/>
    <cellStyle name="Normal 16 3 2 7 3" xfId="8539"/>
    <cellStyle name="Normal 16 3 2 8" xfId="8540"/>
    <cellStyle name="Normal 16 3 2 9" xfId="6274"/>
    <cellStyle name="Normal 16 3 3" xfId="604"/>
    <cellStyle name="Normal 16 3 3 10" xfId="11531"/>
    <cellStyle name="Normal 16 3 3 11" xfId="4492"/>
    <cellStyle name="Normal 16 3 3 2" xfId="746"/>
    <cellStyle name="Normal 16 3 3 2 2" xfId="1211"/>
    <cellStyle name="Normal 16 3 3 2 2 2" xfId="1443"/>
    <cellStyle name="Normal 16 3 3 2 2 2 2" xfId="3400"/>
    <cellStyle name="Normal 16 3 3 2 2 2 2 2" xfId="14066"/>
    <cellStyle name="Normal 16 3 3 2 2 2 2 3" xfId="8541"/>
    <cellStyle name="Normal 16 3 3 2 2 2 3" xfId="8542"/>
    <cellStyle name="Normal 16 3 3 2 2 2 4" xfId="7039"/>
    <cellStyle name="Normal 16 3 3 2 2 2 5" xfId="12253"/>
    <cellStyle name="Normal 16 3 3 2 2 2 6" xfId="5214"/>
    <cellStyle name="Normal 16 3 3 2 2 3" xfId="3180"/>
    <cellStyle name="Normal 16 3 3 2 2 3 2" xfId="13846"/>
    <cellStyle name="Normal 16 3 3 2 2 3 3" xfId="8543"/>
    <cellStyle name="Normal 16 3 3 2 2 4" xfId="8544"/>
    <cellStyle name="Normal 16 3 3 2 2 5" xfId="6819"/>
    <cellStyle name="Normal 16 3 3 2 2 6" xfId="12033"/>
    <cellStyle name="Normal 16 3 3 2 2 7" xfId="4994"/>
    <cellStyle name="Normal 16 3 3 2 3" xfId="1442"/>
    <cellStyle name="Normal 16 3 3 2 3 2" xfId="3399"/>
    <cellStyle name="Normal 16 3 3 2 3 2 2" xfId="14065"/>
    <cellStyle name="Normal 16 3 3 2 3 2 3" xfId="8545"/>
    <cellStyle name="Normal 16 3 3 2 3 3" xfId="8546"/>
    <cellStyle name="Normal 16 3 3 2 3 4" xfId="7038"/>
    <cellStyle name="Normal 16 3 3 2 3 5" xfId="12252"/>
    <cellStyle name="Normal 16 3 3 2 3 6" xfId="5213"/>
    <cellStyle name="Normal 16 3 3 2 4" xfId="2813"/>
    <cellStyle name="Normal 16 3 3 2 4 2" xfId="13479"/>
    <cellStyle name="Normal 16 3 3 2 4 3" xfId="8547"/>
    <cellStyle name="Normal 16 3 3 2 5" xfId="8548"/>
    <cellStyle name="Normal 16 3 3 2 6" xfId="6452"/>
    <cellStyle name="Normal 16 3 3 2 7" xfId="11666"/>
    <cellStyle name="Normal 16 3 3 2 8" xfId="4627"/>
    <cellStyle name="Normal 16 3 3 3" xfId="899"/>
    <cellStyle name="Normal 16 3 3 3 2" xfId="1444"/>
    <cellStyle name="Normal 16 3 3 3 2 2" xfId="3401"/>
    <cellStyle name="Normal 16 3 3 3 2 2 2" xfId="14067"/>
    <cellStyle name="Normal 16 3 3 3 2 2 3" xfId="8549"/>
    <cellStyle name="Normal 16 3 3 3 2 3" xfId="8550"/>
    <cellStyle name="Normal 16 3 3 3 2 4" xfId="7040"/>
    <cellStyle name="Normal 16 3 3 3 2 5" xfId="12254"/>
    <cellStyle name="Normal 16 3 3 3 2 6" xfId="5215"/>
    <cellStyle name="Normal 16 3 3 3 3" xfId="2951"/>
    <cellStyle name="Normal 16 3 3 3 3 2" xfId="13617"/>
    <cellStyle name="Normal 16 3 3 3 3 3" xfId="8551"/>
    <cellStyle name="Normal 16 3 3 3 4" xfId="8552"/>
    <cellStyle name="Normal 16 3 3 3 5" xfId="6590"/>
    <cellStyle name="Normal 16 3 3 3 6" xfId="11804"/>
    <cellStyle name="Normal 16 3 3 3 7" xfId="4765"/>
    <cellStyle name="Normal 16 3 3 4" xfId="1441"/>
    <cellStyle name="Normal 16 3 3 4 2" xfId="3398"/>
    <cellStyle name="Normal 16 3 3 4 2 2" xfId="14064"/>
    <cellStyle name="Normal 16 3 3 4 2 3" xfId="8553"/>
    <cellStyle name="Normal 16 3 3 4 3" xfId="8554"/>
    <cellStyle name="Normal 16 3 3 4 4" xfId="7037"/>
    <cellStyle name="Normal 16 3 3 4 5" xfId="12251"/>
    <cellStyle name="Normal 16 3 3 4 6" xfId="5212"/>
    <cellStyle name="Normal 16 3 3 5" xfId="2206"/>
    <cellStyle name="Normal 16 3 3 5 2" xfId="4059"/>
    <cellStyle name="Normal 16 3 3 5 2 2" xfId="14722"/>
    <cellStyle name="Normal 16 3 3 5 2 3" xfId="8555"/>
    <cellStyle name="Normal 16 3 3 5 3" xfId="8556"/>
    <cellStyle name="Normal 16 3 3 5 4" xfId="7698"/>
    <cellStyle name="Normal 16 3 3 5 5" xfId="12909"/>
    <cellStyle name="Normal 16 3 3 5 6" xfId="5870"/>
    <cellStyle name="Normal 16 3 3 6" xfId="2350"/>
    <cellStyle name="Normal 16 3 3 6 2" xfId="4194"/>
    <cellStyle name="Normal 16 3 3 6 2 2" xfId="14857"/>
    <cellStyle name="Normal 16 3 3 6 2 3" xfId="8557"/>
    <cellStyle name="Normal 16 3 3 6 3" xfId="7833"/>
    <cellStyle name="Normal 16 3 3 6 4" xfId="13044"/>
    <cellStyle name="Normal 16 3 3 6 5" xfId="6005"/>
    <cellStyle name="Normal 16 3 3 7" xfId="2678"/>
    <cellStyle name="Normal 16 3 3 7 2" xfId="13344"/>
    <cellStyle name="Normal 16 3 3 7 3" xfId="8558"/>
    <cellStyle name="Normal 16 3 3 8" xfId="8559"/>
    <cellStyle name="Normal 16 3 3 9" xfId="6317"/>
    <cellStyle name="Normal 16 3 4" xfId="438"/>
    <cellStyle name="Normal 16 3 4 2" xfId="1009"/>
    <cellStyle name="Normal 16 3 4 2 2" xfId="1446"/>
    <cellStyle name="Normal 16 3 4 2 2 2" xfId="3403"/>
    <cellStyle name="Normal 16 3 4 2 2 2 2" xfId="14069"/>
    <cellStyle name="Normal 16 3 4 2 2 2 3" xfId="8560"/>
    <cellStyle name="Normal 16 3 4 2 2 3" xfId="8561"/>
    <cellStyle name="Normal 16 3 4 2 2 4" xfId="7042"/>
    <cellStyle name="Normal 16 3 4 2 2 5" xfId="12256"/>
    <cellStyle name="Normal 16 3 4 2 2 6" xfId="5217"/>
    <cellStyle name="Normal 16 3 4 2 3" xfId="3041"/>
    <cellStyle name="Normal 16 3 4 2 3 2" xfId="13707"/>
    <cellStyle name="Normal 16 3 4 2 3 3" xfId="8562"/>
    <cellStyle name="Normal 16 3 4 2 4" xfId="8563"/>
    <cellStyle name="Normal 16 3 4 2 5" xfId="6680"/>
    <cellStyle name="Normal 16 3 4 2 6" xfId="11894"/>
    <cellStyle name="Normal 16 3 4 2 7" xfId="4855"/>
    <cellStyle name="Normal 16 3 4 3" xfId="1445"/>
    <cellStyle name="Normal 16 3 4 3 2" xfId="3402"/>
    <cellStyle name="Normal 16 3 4 3 2 2" xfId="14068"/>
    <cellStyle name="Normal 16 3 4 3 2 3" xfId="8564"/>
    <cellStyle name="Normal 16 3 4 3 3" xfId="8565"/>
    <cellStyle name="Normal 16 3 4 3 4" xfId="7041"/>
    <cellStyle name="Normal 16 3 4 3 5" xfId="12255"/>
    <cellStyle name="Normal 16 3 4 3 6" xfId="5216"/>
    <cellStyle name="Normal 16 3 4 4" xfId="2589"/>
    <cellStyle name="Normal 16 3 4 4 2" xfId="13255"/>
    <cellStyle name="Normal 16 3 4 4 3" xfId="8566"/>
    <cellStyle name="Normal 16 3 4 5" xfId="8567"/>
    <cellStyle name="Normal 16 3 4 6" xfId="6228"/>
    <cellStyle name="Normal 16 3 4 7" xfId="11442"/>
    <cellStyle name="Normal 16 3 4 8" xfId="4403"/>
    <cellStyle name="Normal 16 3 5" xfId="656"/>
    <cellStyle name="Normal 16 3 5 2" xfId="1122"/>
    <cellStyle name="Normal 16 3 5 2 2" xfId="1448"/>
    <cellStyle name="Normal 16 3 5 2 2 2" xfId="3405"/>
    <cellStyle name="Normal 16 3 5 2 2 2 2" xfId="14071"/>
    <cellStyle name="Normal 16 3 5 2 2 2 3" xfId="8568"/>
    <cellStyle name="Normal 16 3 5 2 2 3" xfId="8569"/>
    <cellStyle name="Normal 16 3 5 2 2 4" xfId="7044"/>
    <cellStyle name="Normal 16 3 5 2 2 5" xfId="12258"/>
    <cellStyle name="Normal 16 3 5 2 2 6" xfId="5219"/>
    <cellStyle name="Normal 16 3 5 2 3" xfId="3091"/>
    <cellStyle name="Normal 16 3 5 2 3 2" xfId="13757"/>
    <cellStyle name="Normal 16 3 5 2 3 3" xfId="8570"/>
    <cellStyle name="Normal 16 3 5 2 4" xfId="8571"/>
    <cellStyle name="Normal 16 3 5 2 5" xfId="6730"/>
    <cellStyle name="Normal 16 3 5 2 6" xfId="11944"/>
    <cellStyle name="Normal 16 3 5 2 7" xfId="4905"/>
    <cellStyle name="Normal 16 3 5 3" xfId="1447"/>
    <cellStyle name="Normal 16 3 5 3 2" xfId="3404"/>
    <cellStyle name="Normal 16 3 5 3 2 2" xfId="14070"/>
    <cellStyle name="Normal 16 3 5 3 2 3" xfId="8572"/>
    <cellStyle name="Normal 16 3 5 3 3" xfId="8573"/>
    <cellStyle name="Normal 16 3 5 3 4" xfId="7043"/>
    <cellStyle name="Normal 16 3 5 3 5" xfId="12257"/>
    <cellStyle name="Normal 16 3 5 3 6" xfId="5218"/>
    <cellStyle name="Normal 16 3 5 4" xfId="2724"/>
    <cellStyle name="Normal 16 3 5 4 2" xfId="13390"/>
    <cellStyle name="Normal 16 3 5 4 3" xfId="8574"/>
    <cellStyle name="Normal 16 3 5 5" xfId="8575"/>
    <cellStyle name="Normal 16 3 5 6" xfId="6363"/>
    <cellStyle name="Normal 16 3 5 7" xfId="11577"/>
    <cellStyle name="Normal 16 3 5 8" xfId="4538"/>
    <cellStyle name="Normal 16 3 6" xfId="322"/>
    <cellStyle name="Normal 16 3 6 2" xfId="951"/>
    <cellStyle name="Normal 16 3 6 2 2" xfId="1450"/>
    <cellStyle name="Normal 16 3 6 2 2 2" xfId="3407"/>
    <cellStyle name="Normal 16 3 6 2 2 2 2" xfId="14073"/>
    <cellStyle name="Normal 16 3 6 2 2 2 3" xfId="8576"/>
    <cellStyle name="Normal 16 3 6 2 2 3" xfId="8577"/>
    <cellStyle name="Normal 16 3 6 2 2 4" xfId="7046"/>
    <cellStyle name="Normal 16 3 6 2 2 5" xfId="12260"/>
    <cellStyle name="Normal 16 3 6 2 2 6" xfId="5221"/>
    <cellStyle name="Normal 16 3 6 2 3" xfId="2997"/>
    <cellStyle name="Normal 16 3 6 2 3 2" xfId="13663"/>
    <cellStyle name="Normal 16 3 6 2 3 3" xfId="8578"/>
    <cellStyle name="Normal 16 3 6 2 4" xfId="8579"/>
    <cellStyle name="Normal 16 3 6 2 5" xfId="6636"/>
    <cellStyle name="Normal 16 3 6 2 6" xfId="11850"/>
    <cellStyle name="Normal 16 3 6 2 7" xfId="4811"/>
    <cellStyle name="Normal 16 3 6 3" xfId="1449"/>
    <cellStyle name="Normal 16 3 6 3 2" xfId="3406"/>
    <cellStyle name="Normal 16 3 6 3 2 2" xfId="14072"/>
    <cellStyle name="Normal 16 3 6 3 2 3" xfId="8580"/>
    <cellStyle name="Normal 16 3 6 3 3" xfId="8581"/>
    <cellStyle name="Normal 16 3 6 3 4" xfId="7045"/>
    <cellStyle name="Normal 16 3 6 3 5" xfId="12259"/>
    <cellStyle name="Normal 16 3 6 3 6" xfId="5220"/>
    <cellStyle name="Normal 16 3 6 4" xfId="2540"/>
    <cellStyle name="Normal 16 3 6 4 2" xfId="13206"/>
    <cellStyle name="Normal 16 3 6 4 3" xfId="8582"/>
    <cellStyle name="Normal 16 3 6 5" xfId="8583"/>
    <cellStyle name="Normal 16 3 6 6" xfId="6179"/>
    <cellStyle name="Normal 16 3 6 7" xfId="11393"/>
    <cellStyle name="Normal 16 3 6 8" xfId="4354"/>
    <cellStyle name="Normal 16 3 7" xfId="805"/>
    <cellStyle name="Normal 16 3 7 2" xfId="1451"/>
    <cellStyle name="Normal 16 3 7 2 2" xfId="3408"/>
    <cellStyle name="Normal 16 3 7 2 2 2" xfId="14074"/>
    <cellStyle name="Normal 16 3 7 2 2 3" xfId="8584"/>
    <cellStyle name="Normal 16 3 7 2 3" xfId="8585"/>
    <cellStyle name="Normal 16 3 7 2 4" xfId="7047"/>
    <cellStyle name="Normal 16 3 7 2 5" xfId="12261"/>
    <cellStyle name="Normal 16 3 7 2 6" xfId="5222"/>
    <cellStyle name="Normal 16 3 7 3" xfId="2862"/>
    <cellStyle name="Normal 16 3 7 3 2" xfId="13528"/>
    <cellStyle name="Normal 16 3 7 3 3" xfId="8586"/>
    <cellStyle name="Normal 16 3 7 4" xfId="8587"/>
    <cellStyle name="Normal 16 3 7 5" xfId="6501"/>
    <cellStyle name="Normal 16 3 7 6" xfId="11715"/>
    <cellStyle name="Normal 16 3 7 7" xfId="4676"/>
    <cellStyle name="Normal 16 3 8" xfId="1272"/>
    <cellStyle name="Normal 16 3 8 2" xfId="3229"/>
    <cellStyle name="Normal 16 3 8 2 2" xfId="13895"/>
    <cellStyle name="Normal 16 3 8 2 3" xfId="8588"/>
    <cellStyle name="Normal 16 3 8 3" xfId="8589"/>
    <cellStyle name="Normal 16 3 8 4" xfId="6868"/>
    <cellStyle name="Normal 16 3 8 5" xfId="12082"/>
    <cellStyle name="Normal 16 3 8 6" xfId="5043"/>
    <cellStyle name="Normal 16 3 9" xfId="215"/>
    <cellStyle name="Normal 16 3 9 2" xfId="2495"/>
    <cellStyle name="Normal 16 3 9 2 2" xfId="13162"/>
    <cellStyle name="Normal 16 3 9 2 3" xfId="8590"/>
    <cellStyle name="Normal 16 3 9 3" xfId="8591"/>
    <cellStyle name="Normal 16 3 9 4" xfId="6134"/>
    <cellStyle name="Normal 16 3 9 5" xfId="11349"/>
    <cellStyle name="Normal 16 3 9 6" xfId="4310"/>
    <cellStyle name="Normal 16 4" xfId="495"/>
    <cellStyle name="Normal 16 4 10" xfId="11486"/>
    <cellStyle name="Normal 16 4 11" xfId="4447"/>
    <cellStyle name="Normal 16 4 2" xfId="700"/>
    <cellStyle name="Normal 16 4 2 2" xfId="1166"/>
    <cellStyle name="Normal 16 4 2 2 2" xfId="1454"/>
    <cellStyle name="Normal 16 4 2 2 2 2" xfId="3411"/>
    <cellStyle name="Normal 16 4 2 2 2 2 2" xfId="14077"/>
    <cellStyle name="Normal 16 4 2 2 2 2 3" xfId="8592"/>
    <cellStyle name="Normal 16 4 2 2 2 3" xfId="8593"/>
    <cellStyle name="Normal 16 4 2 2 2 4" xfId="7050"/>
    <cellStyle name="Normal 16 4 2 2 2 5" xfId="12264"/>
    <cellStyle name="Normal 16 4 2 2 2 6" xfId="5225"/>
    <cellStyle name="Normal 16 4 2 2 3" xfId="3135"/>
    <cellStyle name="Normal 16 4 2 2 3 2" xfId="13801"/>
    <cellStyle name="Normal 16 4 2 2 3 3" xfId="8594"/>
    <cellStyle name="Normal 16 4 2 2 4" xfId="8595"/>
    <cellStyle name="Normal 16 4 2 2 5" xfId="6774"/>
    <cellStyle name="Normal 16 4 2 2 6" xfId="11988"/>
    <cellStyle name="Normal 16 4 2 2 7" xfId="4949"/>
    <cellStyle name="Normal 16 4 2 3" xfId="1453"/>
    <cellStyle name="Normal 16 4 2 3 2" xfId="3410"/>
    <cellStyle name="Normal 16 4 2 3 2 2" xfId="14076"/>
    <cellStyle name="Normal 16 4 2 3 2 3" xfId="8596"/>
    <cellStyle name="Normal 16 4 2 3 3" xfId="8597"/>
    <cellStyle name="Normal 16 4 2 3 4" xfId="7049"/>
    <cellStyle name="Normal 16 4 2 3 5" xfId="12263"/>
    <cellStyle name="Normal 16 4 2 3 6" xfId="5224"/>
    <cellStyle name="Normal 16 4 2 4" xfId="2768"/>
    <cellStyle name="Normal 16 4 2 4 2" xfId="13434"/>
    <cellStyle name="Normal 16 4 2 4 3" xfId="8598"/>
    <cellStyle name="Normal 16 4 2 5" xfId="8599"/>
    <cellStyle name="Normal 16 4 2 6" xfId="6407"/>
    <cellStyle name="Normal 16 4 2 7" xfId="11621"/>
    <cellStyle name="Normal 16 4 2 8" xfId="4582"/>
    <cellStyle name="Normal 16 4 3" xfId="851"/>
    <cellStyle name="Normal 16 4 3 2" xfId="1455"/>
    <cellStyle name="Normal 16 4 3 2 2" xfId="3412"/>
    <cellStyle name="Normal 16 4 3 2 2 2" xfId="14078"/>
    <cellStyle name="Normal 16 4 3 2 2 3" xfId="8600"/>
    <cellStyle name="Normal 16 4 3 2 3" xfId="8601"/>
    <cellStyle name="Normal 16 4 3 2 4" xfId="7051"/>
    <cellStyle name="Normal 16 4 3 2 5" xfId="12265"/>
    <cellStyle name="Normal 16 4 3 2 6" xfId="5226"/>
    <cellStyle name="Normal 16 4 3 3" xfId="2906"/>
    <cellStyle name="Normal 16 4 3 3 2" xfId="13572"/>
    <cellStyle name="Normal 16 4 3 3 3" xfId="8602"/>
    <cellStyle name="Normal 16 4 3 4" xfId="8603"/>
    <cellStyle name="Normal 16 4 3 5" xfId="6545"/>
    <cellStyle name="Normal 16 4 3 6" xfId="11759"/>
    <cellStyle name="Normal 16 4 3 7" xfId="4720"/>
    <cellStyle name="Normal 16 4 4" xfId="1452"/>
    <cellStyle name="Normal 16 4 4 2" xfId="3409"/>
    <cellStyle name="Normal 16 4 4 2 2" xfId="14075"/>
    <cellStyle name="Normal 16 4 4 2 3" xfId="8604"/>
    <cellStyle name="Normal 16 4 4 3" xfId="8605"/>
    <cellStyle name="Normal 16 4 4 4" xfId="7048"/>
    <cellStyle name="Normal 16 4 4 5" xfId="12262"/>
    <cellStyle name="Normal 16 4 4 6" xfId="5223"/>
    <cellStyle name="Normal 16 4 5" xfId="2157"/>
    <cellStyle name="Normal 16 4 5 2" xfId="4013"/>
    <cellStyle name="Normal 16 4 5 2 2" xfId="14676"/>
    <cellStyle name="Normal 16 4 5 2 3" xfId="8606"/>
    <cellStyle name="Normal 16 4 5 3" xfId="8607"/>
    <cellStyle name="Normal 16 4 5 4" xfId="7652"/>
    <cellStyle name="Normal 16 4 5 5" xfId="12863"/>
    <cellStyle name="Normal 16 4 5 6" xfId="5824"/>
    <cellStyle name="Normal 16 4 6" xfId="2305"/>
    <cellStyle name="Normal 16 4 6 2" xfId="4149"/>
    <cellStyle name="Normal 16 4 6 2 2" xfId="14812"/>
    <cellStyle name="Normal 16 4 6 2 3" xfId="8608"/>
    <cellStyle name="Normal 16 4 6 3" xfId="7788"/>
    <cellStyle name="Normal 16 4 6 4" xfId="12999"/>
    <cellStyle name="Normal 16 4 6 5" xfId="5960"/>
    <cellStyle name="Normal 16 4 7" xfId="2633"/>
    <cellStyle name="Normal 16 4 7 2" xfId="13299"/>
    <cellStyle name="Normal 16 4 7 3" xfId="8609"/>
    <cellStyle name="Normal 16 4 8" xfId="8610"/>
    <cellStyle name="Normal 16 4 9" xfId="6272"/>
    <cellStyle name="Normal 16 5" xfId="602"/>
    <cellStyle name="Normal 16 5 10" xfId="11529"/>
    <cellStyle name="Normal 16 5 11" xfId="4490"/>
    <cellStyle name="Normal 16 5 2" xfId="744"/>
    <cellStyle name="Normal 16 5 2 2" xfId="1209"/>
    <cellStyle name="Normal 16 5 2 2 2" xfId="1458"/>
    <cellStyle name="Normal 16 5 2 2 2 2" xfId="3415"/>
    <cellStyle name="Normal 16 5 2 2 2 2 2" xfId="14081"/>
    <cellStyle name="Normal 16 5 2 2 2 2 3" xfId="8611"/>
    <cellStyle name="Normal 16 5 2 2 2 3" xfId="8612"/>
    <cellStyle name="Normal 16 5 2 2 2 4" xfId="7054"/>
    <cellStyle name="Normal 16 5 2 2 2 5" xfId="12268"/>
    <cellStyle name="Normal 16 5 2 2 2 6" xfId="5229"/>
    <cellStyle name="Normal 16 5 2 2 3" xfId="3178"/>
    <cellStyle name="Normal 16 5 2 2 3 2" xfId="13844"/>
    <cellStyle name="Normal 16 5 2 2 3 3" xfId="8613"/>
    <cellStyle name="Normal 16 5 2 2 4" xfId="8614"/>
    <cellStyle name="Normal 16 5 2 2 5" xfId="6817"/>
    <cellStyle name="Normal 16 5 2 2 6" xfId="12031"/>
    <cellStyle name="Normal 16 5 2 2 7" xfId="4992"/>
    <cellStyle name="Normal 16 5 2 3" xfId="1457"/>
    <cellStyle name="Normal 16 5 2 3 2" xfId="3414"/>
    <cellStyle name="Normal 16 5 2 3 2 2" xfId="14080"/>
    <cellStyle name="Normal 16 5 2 3 2 3" xfId="8615"/>
    <cellStyle name="Normal 16 5 2 3 3" xfId="8616"/>
    <cellStyle name="Normal 16 5 2 3 4" xfId="7053"/>
    <cellStyle name="Normal 16 5 2 3 5" xfId="12267"/>
    <cellStyle name="Normal 16 5 2 3 6" xfId="5228"/>
    <cellStyle name="Normal 16 5 2 4" xfId="2811"/>
    <cellStyle name="Normal 16 5 2 4 2" xfId="13477"/>
    <cellStyle name="Normal 16 5 2 4 3" xfId="8617"/>
    <cellStyle name="Normal 16 5 2 5" xfId="8618"/>
    <cellStyle name="Normal 16 5 2 6" xfId="6450"/>
    <cellStyle name="Normal 16 5 2 7" xfId="11664"/>
    <cellStyle name="Normal 16 5 2 8" xfId="4625"/>
    <cellStyle name="Normal 16 5 3" xfId="897"/>
    <cellStyle name="Normal 16 5 3 2" xfId="1459"/>
    <cellStyle name="Normal 16 5 3 2 2" xfId="3416"/>
    <cellStyle name="Normal 16 5 3 2 2 2" xfId="14082"/>
    <cellStyle name="Normal 16 5 3 2 2 3" xfId="8619"/>
    <cellStyle name="Normal 16 5 3 2 3" xfId="8620"/>
    <cellStyle name="Normal 16 5 3 2 4" xfId="7055"/>
    <cellStyle name="Normal 16 5 3 2 5" xfId="12269"/>
    <cellStyle name="Normal 16 5 3 2 6" xfId="5230"/>
    <cellStyle name="Normal 16 5 3 3" xfId="2949"/>
    <cellStyle name="Normal 16 5 3 3 2" xfId="13615"/>
    <cellStyle name="Normal 16 5 3 3 3" xfId="8621"/>
    <cellStyle name="Normal 16 5 3 4" xfId="8622"/>
    <cellStyle name="Normal 16 5 3 5" xfId="6588"/>
    <cellStyle name="Normal 16 5 3 6" xfId="11802"/>
    <cellStyle name="Normal 16 5 3 7" xfId="4763"/>
    <cellStyle name="Normal 16 5 4" xfId="1456"/>
    <cellStyle name="Normal 16 5 4 2" xfId="3413"/>
    <cellStyle name="Normal 16 5 4 2 2" xfId="14079"/>
    <cellStyle name="Normal 16 5 4 2 3" xfId="8623"/>
    <cellStyle name="Normal 16 5 4 3" xfId="8624"/>
    <cellStyle name="Normal 16 5 4 4" xfId="7052"/>
    <cellStyle name="Normal 16 5 4 5" xfId="12266"/>
    <cellStyle name="Normal 16 5 4 6" xfId="5227"/>
    <cellStyle name="Normal 16 5 5" xfId="2204"/>
    <cellStyle name="Normal 16 5 5 2" xfId="4057"/>
    <cellStyle name="Normal 16 5 5 2 2" xfId="14720"/>
    <cellStyle name="Normal 16 5 5 2 3" xfId="8625"/>
    <cellStyle name="Normal 16 5 5 3" xfId="8626"/>
    <cellStyle name="Normal 16 5 5 4" xfId="7696"/>
    <cellStyle name="Normal 16 5 5 5" xfId="12907"/>
    <cellStyle name="Normal 16 5 5 6" xfId="5868"/>
    <cellStyle name="Normal 16 5 6" xfId="2348"/>
    <cellStyle name="Normal 16 5 6 2" xfId="4192"/>
    <cellStyle name="Normal 16 5 6 2 2" xfId="14855"/>
    <cellStyle name="Normal 16 5 6 2 3" xfId="8627"/>
    <cellStyle name="Normal 16 5 6 3" xfId="7831"/>
    <cellStyle name="Normal 16 5 6 4" xfId="13042"/>
    <cellStyle name="Normal 16 5 6 5" xfId="6003"/>
    <cellStyle name="Normal 16 5 7" xfId="2676"/>
    <cellStyle name="Normal 16 5 7 2" xfId="13342"/>
    <cellStyle name="Normal 16 5 7 3" xfId="8628"/>
    <cellStyle name="Normal 16 5 8" xfId="8629"/>
    <cellStyle name="Normal 16 5 9" xfId="6315"/>
    <cellStyle name="Normal 16 6" xfId="436"/>
    <cellStyle name="Normal 16 6 2" xfId="1007"/>
    <cellStyle name="Normal 16 6 2 2" xfId="1461"/>
    <cellStyle name="Normal 16 6 2 2 2" xfId="3418"/>
    <cellStyle name="Normal 16 6 2 2 2 2" xfId="14084"/>
    <cellStyle name="Normal 16 6 2 2 2 3" xfId="8630"/>
    <cellStyle name="Normal 16 6 2 2 3" xfId="8631"/>
    <cellStyle name="Normal 16 6 2 2 4" xfId="7057"/>
    <cellStyle name="Normal 16 6 2 2 5" xfId="12271"/>
    <cellStyle name="Normal 16 6 2 2 6" xfId="5232"/>
    <cellStyle name="Normal 16 6 2 3" xfId="3039"/>
    <cellStyle name="Normal 16 6 2 3 2" xfId="13705"/>
    <cellStyle name="Normal 16 6 2 3 3" xfId="8632"/>
    <cellStyle name="Normal 16 6 2 4" xfId="8633"/>
    <cellStyle name="Normal 16 6 2 5" xfId="6678"/>
    <cellStyle name="Normal 16 6 2 6" xfId="11892"/>
    <cellStyle name="Normal 16 6 2 7" xfId="4853"/>
    <cellStyle name="Normal 16 6 3" xfId="1460"/>
    <cellStyle name="Normal 16 6 3 2" xfId="3417"/>
    <cellStyle name="Normal 16 6 3 2 2" xfId="14083"/>
    <cellStyle name="Normal 16 6 3 2 3" xfId="8634"/>
    <cellStyle name="Normal 16 6 3 3" xfId="8635"/>
    <cellStyle name="Normal 16 6 3 4" xfId="7056"/>
    <cellStyle name="Normal 16 6 3 5" xfId="12270"/>
    <cellStyle name="Normal 16 6 3 6" xfId="5231"/>
    <cellStyle name="Normal 16 6 4" xfId="2587"/>
    <cellStyle name="Normal 16 6 4 2" xfId="13253"/>
    <cellStyle name="Normal 16 6 4 3" xfId="8636"/>
    <cellStyle name="Normal 16 6 5" xfId="8637"/>
    <cellStyle name="Normal 16 6 6" xfId="6226"/>
    <cellStyle name="Normal 16 6 7" xfId="11440"/>
    <cellStyle name="Normal 16 6 8" xfId="4401"/>
    <cellStyle name="Normal 16 7" xfId="654"/>
    <cellStyle name="Normal 16 7 2" xfId="1120"/>
    <cellStyle name="Normal 16 7 2 2" xfId="1463"/>
    <cellStyle name="Normal 16 7 2 2 2" xfId="3420"/>
    <cellStyle name="Normal 16 7 2 2 2 2" xfId="14086"/>
    <cellStyle name="Normal 16 7 2 2 2 3" xfId="8638"/>
    <cellStyle name="Normal 16 7 2 2 3" xfId="8639"/>
    <cellStyle name="Normal 16 7 2 2 4" xfId="7059"/>
    <cellStyle name="Normal 16 7 2 2 5" xfId="12273"/>
    <cellStyle name="Normal 16 7 2 2 6" xfId="5234"/>
    <cellStyle name="Normal 16 7 2 3" xfId="3089"/>
    <cellStyle name="Normal 16 7 2 3 2" xfId="13755"/>
    <cellStyle name="Normal 16 7 2 3 3" xfId="8640"/>
    <cellStyle name="Normal 16 7 2 4" xfId="8641"/>
    <cellStyle name="Normal 16 7 2 5" xfId="6728"/>
    <cellStyle name="Normal 16 7 2 6" xfId="11942"/>
    <cellStyle name="Normal 16 7 2 7" xfId="4903"/>
    <cellStyle name="Normal 16 7 3" xfId="1462"/>
    <cellStyle name="Normal 16 7 3 2" xfId="3419"/>
    <cellStyle name="Normal 16 7 3 2 2" xfId="14085"/>
    <cellStyle name="Normal 16 7 3 2 3" xfId="8642"/>
    <cellStyle name="Normal 16 7 3 3" xfId="8643"/>
    <cellStyle name="Normal 16 7 3 4" xfId="7058"/>
    <cellStyle name="Normal 16 7 3 5" xfId="12272"/>
    <cellStyle name="Normal 16 7 3 6" xfId="5233"/>
    <cellStyle name="Normal 16 7 4" xfId="2722"/>
    <cellStyle name="Normal 16 7 4 2" xfId="13388"/>
    <cellStyle name="Normal 16 7 4 3" xfId="8644"/>
    <cellStyle name="Normal 16 7 5" xfId="8645"/>
    <cellStyle name="Normal 16 7 6" xfId="6361"/>
    <cellStyle name="Normal 16 7 7" xfId="11575"/>
    <cellStyle name="Normal 16 7 8" xfId="4536"/>
    <cellStyle name="Normal 16 8" xfId="320"/>
    <cellStyle name="Normal 16 8 2" xfId="949"/>
    <cellStyle name="Normal 16 8 2 2" xfId="1465"/>
    <cellStyle name="Normal 16 8 2 2 2" xfId="3422"/>
    <cellStyle name="Normal 16 8 2 2 2 2" xfId="14088"/>
    <cellStyle name="Normal 16 8 2 2 2 3" xfId="8646"/>
    <cellStyle name="Normal 16 8 2 2 3" xfId="8647"/>
    <cellStyle name="Normal 16 8 2 2 4" xfId="7061"/>
    <cellStyle name="Normal 16 8 2 2 5" xfId="12275"/>
    <cellStyle name="Normal 16 8 2 2 6" xfId="5236"/>
    <cellStyle name="Normal 16 8 2 3" xfId="2995"/>
    <cellStyle name="Normal 16 8 2 3 2" xfId="13661"/>
    <cellStyle name="Normal 16 8 2 3 3" xfId="8648"/>
    <cellStyle name="Normal 16 8 2 4" xfId="8649"/>
    <cellStyle name="Normal 16 8 2 5" xfId="6634"/>
    <cellStyle name="Normal 16 8 2 6" xfId="11848"/>
    <cellStyle name="Normal 16 8 2 7" xfId="4809"/>
    <cellStyle name="Normal 16 8 3" xfId="1464"/>
    <cellStyle name="Normal 16 8 3 2" xfId="3421"/>
    <cellStyle name="Normal 16 8 3 2 2" xfId="14087"/>
    <cellStyle name="Normal 16 8 3 2 3" xfId="8650"/>
    <cellStyle name="Normal 16 8 3 3" xfId="8651"/>
    <cellStyle name="Normal 16 8 3 4" xfId="7060"/>
    <cellStyle name="Normal 16 8 3 5" xfId="12274"/>
    <cellStyle name="Normal 16 8 3 6" xfId="5235"/>
    <cellStyle name="Normal 16 8 4" xfId="2538"/>
    <cellStyle name="Normal 16 8 4 2" xfId="13204"/>
    <cellStyle name="Normal 16 8 4 3" xfId="8652"/>
    <cellStyle name="Normal 16 8 5" xfId="8653"/>
    <cellStyle name="Normal 16 8 6" xfId="6177"/>
    <cellStyle name="Normal 16 8 7" xfId="11391"/>
    <cellStyle name="Normal 16 8 8" xfId="4352"/>
    <cellStyle name="Normal 16 9" xfId="803"/>
    <cellStyle name="Normal 16 9 2" xfId="1466"/>
    <cellStyle name="Normal 16 9 2 2" xfId="3423"/>
    <cellStyle name="Normal 16 9 2 2 2" xfId="14089"/>
    <cellStyle name="Normal 16 9 2 2 3" xfId="8654"/>
    <cellStyle name="Normal 16 9 2 3" xfId="8655"/>
    <cellStyle name="Normal 16 9 2 4" xfId="7062"/>
    <cellStyle name="Normal 16 9 2 5" xfId="12276"/>
    <cellStyle name="Normal 16 9 2 6" xfId="5237"/>
    <cellStyle name="Normal 16 9 3" xfId="2860"/>
    <cellStyle name="Normal 16 9 3 2" xfId="13526"/>
    <cellStyle name="Normal 16 9 3 3" xfId="8656"/>
    <cellStyle name="Normal 16 9 4" xfId="8657"/>
    <cellStyle name="Normal 16 9 5" xfId="6499"/>
    <cellStyle name="Normal 16 9 6" xfId="11713"/>
    <cellStyle name="Normal 16 9 7" xfId="4674"/>
    <cellStyle name="Normal 160" xfId="2029"/>
    <cellStyle name="Normal 161" xfId="2052"/>
    <cellStyle name="Normal 162" xfId="2053"/>
    <cellStyle name="Normal 163" xfId="2100"/>
    <cellStyle name="Normal 164" xfId="2144"/>
    <cellStyle name="Normal 165" xfId="2161"/>
    <cellStyle name="Normal 166" xfId="2172"/>
    <cellStyle name="Normal 167" xfId="2245"/>
    <cellStyle name="Normal 168" xfId="2249"/>
    <cellStyle name="Normal 169" xfId="2248"/>
    <cellStyle name="Normal 17" xfId="111"/>
    <cellStyle name="Normal 17 2" xfId="498"/>
    <cellStyle name="Normal 17 2 2" xfId="1049"/>
    <cellStyle name="Normal 17 3" xfId="402"/>
    <cellStyle name="Normal 17 4" xfId="286"/>
    <cellStyle name="Normal 170" xfId="2247"/>
    <cellStyle name="Normal 171" xfId="2160"/>
    <cellStyle name="Normal 172" xfId="2250"/>
    <cellStyle name="Normal 173" xfId="2251"/>
    <cellStyle name="Normal 174" xfId="2387"/>
    <cellStyle name="Normal 174 2" xfId="4231"/>
    <cellStyle name="Normal 174 2 2" xfId="14894"/>
    <cellStyle name="Normal 174 3" xfId="13081"/>
    <cellStyle name="Normal 175" xfId="2439"/>
    <cellStyle name="Normal 175 2" xfId="4256"/>
    <cellStyle name="Normal 175 2 2" xfId="14919"/>
    <cellStyle name="Normal 175 3" xfId="13107"/>
    <cellStyle name="Normal 176" xfId="2441"/>
    <cellStyle name="Normal 176 2" xfId="4258"/>
    <cellStyle name="Normal 176 2 2" xfId="14921"/>
    <cellStyle name="Normal 176 3" xfId="13109"/>
    <cellStyle name="Normal 177" xfId="2442"/>
    <cellStyle name="Normal 177 2" xfId="4259"/>
    <cellStyle name="Normal 177 2 2" xfId="14922"/>
    <cellStyle name="Normal 177 3" xfId="13110"/>
    <cellStyle name="Normal 178" xfId="2440"/>
    <cellStyle name="Normal 178 2" xfId="4257"/>
    <cellStyle name="Normal 178 2 2" xfId="14920"/>
    <cellStyle name="Normal 178 3" xfId="13108"/>
    <cellStyle name="Normal 179" xfId="2443"/>
    <cellStyle name="Normal 179 2" xfId="13111"/>
    <cellStyle name="Normal 18" xfId="112"/>
    <cellStyle name="Normal 18 2" xfId="499"/>
    <cellStyle name="Normal 18 2 2" xfId="1050"/>
    <cellStyle name="Normal 18 3" xfId="412"/>
    <cellStyle name="Normal 18 4" xfId="296"/>
    <cellStyle name="Normal 180" xfId="14923"/>
    <cellStyle name="Normal 181" xfId="14924"/>
    <cellStyle name="Normal 19" xfId="113"/>
    <cellStyle name="Normal 19 2" xfId="500"/>
    <cellStyle name="Normal 19 2 2" xfId="1051"/>
    <cellStyle name="Normal 19 3" xfId="393"/>
    <cellStyle name="Normal 19 4" xfId="277"/>
    <cellStyle name="Normal 2" xfId="10"/>
    <cellStyle name="Normal 2 2" xfId="17"/>
    <cellStyle name="Normal 2 2 2" xfId="175"/>
    <cellStyle name="Normal 2 2 2 2" xfId="828"/>
    <cellStyle name="Normal 2 2 2 3" xfId="2421"/>
    <cellStyle name="Normal 2 2 2 3 2" xfId="4246"/>
    <cellStyle name="Normal 2 2 2 3 2 2" xfId="14909"/>
    <cellStyle name="Normal 2 2 2 3 3" xfId="13096"/>
    <cellStyle name="Normal 2 2 3" xfId="2088"/>
    <cellStyle name="Normal 2 2 3 2" xfId="3958"/>
    <cellStyle name="Normal 2 2 3 2 2" xfId="14621"/>
    <cellStyle name="Normal 2 2 3 2 3" xfId="8658"/>
    <cellStyle name="Normal 2 2 3 3" xfId="8659"/>
    <cellStyle name="Normal 2 2 3 4" xfId="7597"/>
    <cellStyle name="Normal 2 2 3 5" xfId="12808"/>
    <cellStyle name="Normal 2 2 3 6" xfId="5769"/>
    <cellStyle name="Normal 2 2 4" xfId="2420"/>
    <cellStyle name="Normal 2 2 4 2" xfId="4245"/>
    <cellStyle name="Normal 2 2 4 2 2" xfId="14908"/>
    <cellStyle name="Normal 2 2 4 3" xfId="13095"/>
    <cellStyle name="Normal 2 3" xfId="796"/>
    <cellStyle name="Normal 2 3 2" xfId="2422"/>
    <cellStyle name="Normal 2 3 2 2" xfId="4247"/>
    <cellStyle name="Normal 2 3 2 2 2" xfId="14910"/>
    <cellStyle name="Normal 2 3 2 3" xfId="13097"/>
    <cellStyle name="Normal 2 4" xfId="2054"/>
    <cellStyle name="Normal 2 4 2" xfId="2423"/>
    <cellStyle name="Normal 2 4 2 2" xfId="4248"/>
    <cellStyle name="Normal 2 4 2 2 2" xfId="14911"/>
    <cellStyle name="Normal 2 4 2 3" xfId="13098"/>
    <cellStyle name="Normal 2 4 2 4" xfId="8660"/>
    <cellStyle name="Normal 2 4 3" xfId="3956"/>
    <cellStyle name="Normal 2 4 3 2" xfId="14619"/>
    <cellStyle name="Normal 2 4 3 3" xfId="8661"/>
    <cellStyle name="Normal 2 4 4" xfId="7595"/>
    <cellStyle name="Normal 2 4 5" xfId="12806"/>
    <cellStyle name="Normal 2 4 6" xfId="5767"/>
    <cellStyle name="Normal 20" xfId="114"/>
    <cellStyle name="Normal 20 2" xfId="501"/>
    <cellStyle name="Normal 20 2 2" xfId="1052"/>
    <cellStyle name="Normal 20 3" xfId="398"/>
    <cellStyle name="Normal 20 4" xfId="282"/>
    <cellStyle name="Normal 21" xfId="115"/>
    <cellStyle name="Normal 21 2" xfId="502"/>
    <cellStyle name="Normal 21 2 2" xfId="1053"/>
    <cellStyle name="Normal 21 3" xfId="407"/>
    <cellStyle name="Normal 21 4" xfId="291"/>
    <cellStyle name="Normal 22" xfId="116"/>
    <cellStyle name="Normal 22 2" xfId="503"/>
    <cellStyle name="Normal 22 2 2" xfId="1054"/>
    <cellStyle name="Normal 22 3" xfId="389"/>
    <cellStyle name="Normal 22 4" xfId="273"/>
    <cellStyle name="Normal 23" xfId="117"/>
    <cellStyle name="Normal 23 2" xfId="504"/>
    <cellStyle name="Normal 23 2 2" xfId="1055"/>
    <cellStyle name="Normal 23 3" xfId="385"/>
    <cellStyle name="Normal 23 4" xfId="269"/>
    <cellStyle name="Normal 24" xfId="118"/>
    <cellStyle name="Normal 24 2" xfId="505"/>
    <cellStyle name="Normal 24 2 2" xfId="1056"/>
    <cellStyle name="Normal 24 3" xfId="387"/>
    <cellStyle name="Normal 24 4" xfId="271"/>
    <cellStyle name="Normal 25" xfId="119"/>
    <cellStyle name="Normal 25 2" xfId="506"/>
    <cellStyle name="Normal 25 2 2" xfId="1057"/>
    <cellStyle name="Normal 25 3" xfId="416"/>
    <cellStyle name="Normal 25 4" xfId="300"/>
    <cellStyle name="Normal 26" xfId="120"/>
    <cellStyle name="Normal 26 2" xfId="507"/>
    <cellStyle name="Normal 26 2 2" xfId="1058"/>
    <cellStyle name="Normal 26 3" xfId="427"/>
    <cellStyle name="Normal 26 4" xfId="311"/>
    <cellStyle name="Normal 27" xfId="121"/>
    <cellStyle name="Normal 27 2" xfId="508"/>
    <cellStyle name="Normal 27 2 2" xfId="1059"/>
    <cellStyle name="Normal 27 3" xfId="421"/>
    <cellStyle name="Normal 27 4" xfId="305"/>
    <cellStyle name="Normal 28" xfId="122"/>
    <cellStyle name="Normal 28 2" xfId="509"/>
    <cellStyle name="Normal 28 2 2" xfId="1060"/>
    <cellStyle name="Normal 28 3" xfId="418"/>
    <cellStyle name="Normal 28 4" xfId="302"/>
    <cellStyle name="Normal 29" xfId="123"/>
    <cellStyle name="Normal 29 2" xfId="510"/>
    <cellStyle name="Normal 29 2 2" xfId="1061"/>
    <cellStyle name="Normal 29 3" xfId="409"/>
    <cellStyle name="Normal 29 4" xfId="293"/>
    <cellStyle name="Normal 3" xfId="18"/>
    <cellStyle name="Normal 3 2" xfId="19"/>
    <cellStyle name="Normal 3 2 2" xfId="512"/>
    <cellStyle name="Normal 3 2 2 2" xfId="1063"/>
    <cellStyle name="Normal 3 2 3" xfId="439"/>
    <cellStyle name="Normal 3 2 4" xfId="323"/>
    <cellStyle name="Normal 3 3" xfId="27"/>
    <cellStyle name="Normal 3 4" xfId="511"/>
    <cellStyle name="Normal 3 4 2" xfId="1062"/>
    <cellStyle name="Normal 30" xfId="124"/>
    <cellStyle name="Normal 30 2" xfId="513"/>
    <cellStyle name="Normal 30 2 2" xfId="1064"/>
    <cellStyle name="Normal 30 3" xfId="383"/>
    <cellStyle name="Normal 30 4" xfId="267"/>
    <cellStyle name="Normal 31" xfId="125"/>
    <cellStyle name="Normal 31 2" xfId="514"/>
    <cellStyle name="Normal 31 2 2" xfId="1065"/>
    <cellStyle name="Normal 31 3" xfId="414"/>
    <cellStyle name="Normal 31 4" xfId="298"/>
    <cellStyle name="Normal 32" xfId="126"/>
    <cellStyle name="Normal 32 2" xfId="515"/>
    <cellStyle name="Normal 32 2 2" xfId="1066"/>
    <cellStyle name="Normal 32 3" xfId="391"/>
    <cellStyle name="Normal 32 4" xfId="275"/>
    <cellStyle name="Normal 33" xfId="127"/>
    <cellStyle name="Normal 33 2" xfId="516"/>
    <cellStyle name="Normal 33 2 2" xfId="1067"/>
    <cellStyle name="Normal 33 3" xfId="400"/>
    <cellStyle name="Normal 33 4" xfId="284"/>
    <cellStyle name="Normal 34" xfId="128"/>
    <cellStyle name="Normal 34 2" xfId="517"/>
    <cellStyle name="Normal 34 2 2" xfId="1068"/>
    <cellStyle name="Normal 34 3" xfId="425"/>
    <cellStyle name="Normal 34 4" xfId="309"/>
    <cellStyle name="Normal 35" xfId="129"/>
    <cellStyle name="Normal 35 2" xfId="518"/>
    <cellStyle name="Normal 35 2 2" xfId="1069"/>
    <cellStyle name="Normal 35 3" xfId="410"/>
    <cellStyle name="Normal 35 4" xfId="294"/>
    <cellStyle name="Normal 36" xfId="130"/>
    <cellStyle name="Normal 36 2" xfId="519"/>
    <cellStyle name="Normal 36 2 2" xfId="1070"/>
    <cellStyle name="Normal 36 3" xfId="396"/>
    <cellStyle name="Normal 36 4" xfId="280"/>
    <cellStyle name="Normal 37" xfId="132"/>
    <cellStyle name="Normal 37 10" xfId="216"/>
    <cellStyle name="Normal 37 10 2" xfId="2496"/>
    <cellStyle name="Normal 37 10 2 2" xfId="13163"/>
    <cellStyle name="Normal 37 10 2 3" xfId="8662"/>
    <cellStyle name="Normal 37 10 3" xfId="8663"/>
    <cellStyle name="Normal 37 10 4" xfId="6135"/>
    <cellStyle name="Normal 37 10 5" xfId="11350"/>
    <cellStyle name="Normal 37 10 6" xfId="4311"/>
    <cellStyle name="Normal 37 11" xfId="2111"/>
    <cellStyle name="Normal 37 11 2" xfId="3970"/>
    <cellStyle name="Normal 37 11 2 2" xfId="14633"/>
    <cellStyle name="Normal 37 11 2 3" xfId="8664"/>
    <cellStyle name="Normal 37 11 3" xfId="8665"/>
    <cellStyle name="Normal 37 11 4" xfId="7609"/>
    <cellStyle name="Normal 37 11 5" xfId="12820"/>
    <cellStyle name="Normal 37 11 6" xfId="5781"/>
    <cellStyle name="Normal 37 12" xfId="2262"/>
    <cellStyle name="Normal 37 12 2" xfId="4106"/>
    <cellStyle name="Normal 37 12 2 2" xfId="14769"/>
    <cellStyle name="Normal 37 12 2 3" xfId="8666"/>
    <cellStyle name="Normal 37 12 3" xfId="7745"/>
    <cellStyle name="Normal 37 12 4" xfId="12956"/>
    <cellStyle name="Normal 37 12 5" xfId="5917"/>
    <cellStyle name="Normal 37 13" xfId="2468"/>
    <cellStyle name="Normal 37 13 2" xfId="8667"/>
    <cellStyle name="Normal 37 13 3" xfId="13136"/>
    <cellStyle name="Normal 37 13 4" xfId="6055"/>
    <cellStyle name="Normal 37 14" xfId="8668"/>
    <cellStyle name="Normal 37 15" xfId="6107"/>
    <cellStyle name="Normal 37 16" xfId="11323"/>
    <cellStyle name="Normal 37 17" xfId="4284"/>
    <cellStyle name="Normal 37 2" xfId="148"/>
    <cellStyle name="Normal 37 2 10" xfId="2112"/>
    <cellStyle name="Normal 37 2 10 2" xfId="3971"/>
    <cellStyle name="Normal 37 2 10 2 2" xfId="14634"/>
    <cellStyle name="Normal 37 2 10 2 3" xfId="8669"/>
    <cellStyle name="Normal 37 2 10 3" xfId="8670"/>
    <cellStyle name="Normal 37 2 10 4" xfId="7610"/>
    <cellStyle name="Normal 37 2 10 5" xfId="12821"/>
    <cellStyle name="Normal 37 2 10 6" xfId="5782"/>
    <cellStyle name="Normal 37 2 11" xfId="2263"/>
    <cellStyle name="Normal 37 2 11 2" xfId="4107"/>
    <cellStyle name="Normal 37 2 11 2 2" xfId="14770"/>
    <cellStyle name="Normal 37 2 11 2 3" xfId="8671"/>
    <cellStyle name="Normal 37 2 11 3" xfId="7746"/>
    <cellStyle name="Normal 37 2 11 4" xfId="12957"/>
    <cellStyle name="Normal 37 2 11 5" xfId="5918"/>
    <cellStyle name="Normal 37 2 12" xfId="2484"/>
    <cellStyle name="Normal 37 2 12 2" xfId="8672"/>
    <cellStyle name="Normal 37 2 12 3" xfId="13152"/>
    <cellStyle name="Normal 37 2 12 4" xfId="6062"/>
    <cellStyle name="Normal 37 2 13" xfId="8673"/>
    <cellStyle name="Normal 37 2 14" xfId="6123"/>
    <cellStyle name="Normal 37 2 15" xfId="11339"/>
    <cellStyle name="Normal 37 2 16" xfId="4300"/>
    <cellStyle name="Normal 37 2 2" xfId="521"/>
    <cellStyle name="Normal 37 2 2 10" xfId="11490"/>
    <cellStyle name="Normal 37 2 2 11" xfId="4451"/>
    <cellStyle name="Normal 37 2 2 2" xfId="704"/>
    <cellStyle name="Normal 37 2 2 2 2" xfId="1170"/>
    <cellStyle name="Normal 37 2 2 2 2 2" xfId="1469"/>
    <cellStyle name="Normal 37 2 2 2 2 2 2" xfId="3426"/>
    <cellStyle name="Normal 37 2 2 2 2 2 2 2" xfId="14092"/>
    <cellStyle name="Normal 37 2 2 2 2 2 2 3" xfId="8674"/>
    <cellStyle name="Normal 37 2 2 2 2 2 3" xfId="8675"/>
    <cellStyle name="Normal 37 2 2 2 2 2 4" xfId="7065"/>
    <cellStyle name="Normal 37 2 2 2 2 2 5" xfId="12279"/>
    <cellStyle name="Normal 37 2 2 2 2 2 6" xfId="5240"/>
    <cellStyle name="Normal 37 2 2 2 2 3" xfId="3139"/>
    <cellStyle name="Normal 37 2 2 2 2 3 2" xfId="13805"/>
    <cellStyle name="Normal 37 2 2 2 2 3 3" xfId="8676"/>
    <cellStyle name="Normal 37 2 2 2 2 4" xfId="8677"/>
    <cellStyle name="Normal 37 2 2 2 2 5" xfId="6778"/>
    <cellStyle name="Normal 37 2 2 2 2 6" xfId="11992"/>
    <cellStyle name="Normal 37 2 2 2 2 7" xfId="4953"/>
    <cellStyle name="Normal 37 2 2 2 3" xfId="1468"/>
    <cellStyle name="Normal 37 2 2 2 3 2" xfId="3425"/>
    <cellStyle name="Normal 37 2 2 2 3 2 2" xfId="14091"/>
    <cellStyle name="Normal 37 2 2 2 3 2 3" xfId="8678"/>
    <cellStyle name="Normal 37 2 2 2 3 3" xfId="8679"/>
    <cellStyle name="Normal 37 2 2 2 3 4" xfId="7064"/>
    <cellStyle name="Normal 37 2 2 2 3 5" xfId="12278"/>
    <cellStyle name="Normal 37 2 2 2 3 6" xfId="5239"/>
    <cellStyle name="Normal 37 2 2 2 4" xfId="2772"/>
    <cellStyle name="Normal 37 2 2 2 4 2" xfId="13438"/>
    <cellStyle name="Normal 37 2 2 2 4 3" xfId="8680"/>
    <cellStyle name="Normal 37 2 2 2 5" xfId="8681"/>
    <cellStyle name="Normal 37 2 2 2 6" xfId="6411"/>
    <cellStyle name="Normal 37 2 2 2 7" xfId="11625"/>
    <cellStyle name="Normal 37 2 2 2 8" xfId="4586"/>
    <cellStyle name="Normal 37 2 2 3" xfId="856"/>
    <cellStyle name="Normal 37 2 2 3 2" xfId="1470"/>
    <cellStyle name="Normal 37 2 2 3 2 2" xfId="3427"/>
    <cellStyle name="Normal 37 2 2 3 2 2 2" xfId="14093"/>
    <cellStyle name="Normal 37 2 2 3 2 2 3" xfId="8682"/>
    <cellStyle name="Normal 37 2 2 3 2 3" xfId="8683"/>
    <cellStyle name="Normal 37 2 2 3 2 4" xfId="7066"/>
    <cellStyle name="Normal 37 2 2 3 2 5" xfId="12280"/>
    <cellStyle name="Normal 37 2 2 3 2 6" xfId="5241"/>
    <cellStyle name="Normal 37 2 2 3 3" xfId="2910"/>
    <cellStyle name="Normal 37 2 2 3 3 2" xfId="13576"/>
    <cellStyle name="Normal 37 2 2 3 3 3" xfId="8684"/>
    <cellStyle name="Normal 37 2 2 3 4" xfId="8685"/>
    <cellStyle name="Normal 37 2 2 3 5" xfId="6549"/>
    <cellStyle name="Normal 37 2 2 3 6" xfId="11763"/>
    <cellStyle name="Normal 37 2 2 3 7" xfId="4724"/>
    <cellStyle name="Normal 37 2 2 4" xfId="1467"/>
    <cellStyle name="Normal 37 2 2 4 2" xfId="3424"/>
    <cellStyle name="Normal 37 2 2 4 2 2" xfId="14090"/>
    <cellStyle name="Normal 37 2 2 4 2 3" xfId="8686"/>
    <cellStyle name="Normal 37 2 2 4 3" xfId="8687"/>
    <cellStyle name="Normal 37 2 2 4 4" xfId="7063"/>
    <cellStyle name="Normal 37 2 2 4 5" xfId="12277"/>
    <cellStyle name="Normal 37 2 2 4 6" xfId="5238"/>
    <cellStyle name="Normal 37 2 2 5" xfId="2164"/>
    <cellStyle name="Normal 37 2 2 5 2" xfId="4018"/>
    <cellStyle name="Normal 37 2 2 5 2 2" xfId="14681"/>
    <cellStyle name="Normal 37 2 2 5 2 3" xfId="8688"/>
    <cellStyle name="Normal 37 2 2 5 3" xfId="8689"/>
    <cellStyle name="Normal 37 2 2 5 4" xfId="7657"/>
    <cellStyle name="Normal 37 2 2 5 5" xfId="12868"/>
    <cellStyle name="Normal 37 2 2 5 6" xfId="5829"/>
    <cellStyle name="Normal 37 2 2 6" xfId="2309"/>
    <cellStyle name="Normal 37 2 2 6 2" xfId="4153"/>
    <cellStyle name="Normal 37 2 2 6 2 2" xfId="14816"/>
    <cellStyle name="Normal 37 2 2 6 2 3" xfId="8690"/>
    <cellStyle name="Normal 37 2 2 6 3" xfId="7792"/>
    <cellStyle name="Normal 37 2 2 6 4" xfId="13003"/>
    <cellStyle name="Normal 37 2 2 6 5" xfId="5964"/>
    <cellStyle name="Normal 37 2 2 7" xfId="2637"/>
    <cellStyle name="Normal 37 2 2 7 2" xfId="13303"/>
    <cellStyle name="Normal 37 2 2 7 3" xfId="8691"/>
    <cellStyle name="Normal 37 2 2 8" xfId="8692"/>
    <cellStyle name="Normal 37 2 2 9" xfId="6276"/>
    <cellStyle name="Normal 37 2 3" xfId="606"/>
    <cellStyle name="Normal 37 2 3 10" xfId="11533"/>
    <cellStyle name="Normal 37 2 3 11" xfId="4494"/>
    <cellStyle name="Normal 37 2 3 2" xfId="748"/>
    <cellStyle name="Normal 37 2 3 2 2" xfId="1213"/>
    <cellStyle name="Normal 37 2 3 2 2 2" xfId="1473"/>
    <cellStyle name="Normal 37 2 3 2 2 2 2" xfId="3430"/>
    <cellStyle name="Normal 37 2 3 2 2 2 2 2" xfId="14096"/>
    <cellStyle name="Normal 37 2 3 2 2 2 2 3" xfId="8693"/>
    <cellStyle name="Normal 37 2 3 2 2 2 3" xfId="8694"/>
    <cellStyle name="Normal 37 2 3 2 2 2 4" xfId="7069"/>
    <cellStyle name="Normal 37 2 3 2 2 2 5" xfId="12283"/>
    <cellStyle name="Normal 37 2 3 2 2 2 6" xfId="5244"/>
    <cellStyle name="Normal 37 2 3 2 2 3" xfId="3182"/>
    <cellStyle name="Normal 37 2 3 2 2 3 2" xfId="13848"/>
    <cellStyle name="Normal 37 2 3 2 2 3 3" xfId="8695"/>
    <cellStyle name="Normal 37 2 3 2 2 4" xfId="8696"/>
    <cellStyle name="Normal 37 2 3 2 2 5" xfId="6821"/>
    <cellStyle name="Normal 37 2 3 2 2 6" xfId="12035"/>
    <cellStyle name="Normal 37 2 3 2 2 7" xfId="4996"/>
    <cellStyle name="Normal 37 2 3 2 3" xfId="1472"/>
    <cellStyle name="Normal 37 2 3 2 3 2" xfId="3429"/>
    <cellStyle name="Normal 37 2 3 2 3 2 2" xfId="14095"/>
    <cellStyle name="Normal 37 2 3 2 3 2 3" xfId="8697"/>
    <cellStyle name="Normal 37 2 3 2 3 3" xfId="8698"/>
    <cellStyle name="Normal 37 2 3 2 3 4" xfId="7068"/>
    <cellStyle name="Normal 37 2 3 2 3 5" xfId="12282"/>
    <cellStyle name="Normal 37 2 3 2 3 6" xfId="5243"/>
    <cellStyle name="Normal 37 2 3 2 4" xfId="2815"/>
    <cellStyle name="Normal 37 2 3 2 4 2" xfId="13481"/>
    <cellStyle name="Normal 37 2 3 2 4 3" xfId="8699"/>
    <cellStyle name="Normal 37 2 3 2 5" xfId="8700"/>
    <cellStyle name="Normal 37 2 3 2 6" xfId="6454"/>
    <cellStyle name="Normal 37 2 3 2 7" xfId="11668"/>
    <cellStyle name="Normal 37 2 3 2 8" xfId="4629"/>
    <cellStyle name="Normal 37 2 3 3" xfId="901"/>
    <cellStyle name="Normal 37 2 3 3 2" xfId="1474"/>
    <cellStyle name="Normal 37 2 3 3 2 2" xfId="3431"/>
    <cellStyle name="Normal 37 2 3 3 2 2 2" xfId="14097"/>
    <cellStyle name="Normal 37 2 3 3 2 2 3" xfId="8701"/>
    <cellStyle name="Normal 37 2 3 3 2 3" xfId="8702"/>
    <cellStyle name="Normal 37 2 3 3 2 4" xfId="7070"/>
    <cellStyle name="Normal 37 2 3 3 2 5" xfId="12284"/>
    <cellStyle name="Normal 37 2 3 3 2 6" xfId="5245"/>
    <cellStyle name="Normal 37 2 3 3 3" xfId="2953"/>
    <cellStyle name="Normal 37 2 3 3 3 2" xfId="13619"/>
    <cellStyle name="Normal 37 2 3 3 3 3" xfId="8703"/>
    <cellStyle name="Normal 37 2 3 3 4" xfId="8704"/>
    <cellStyle name="Normal 37 2 3 3 5" xfId="6592"/>
    <cellStyle name="Normal 37 2 3 3 6" xfId="11806"/>
    <cellStyle name="Normal 37 2 3 3 7" xfId="4767"/>
    <cellStyle name="Normal 37 2 3 4" xfId="1471"/>
    <cellStyle name="Normal 37 2 3 4 2" xfId="3428"/>
    <cellStyle name="Normal 37 2 3 4 2 2" xfId="14094"/>
    <cellStyle name="Normal 37 2 3 4 2 3" xfId="8705"/>
    <cellStyle name="Normal 37 2 3 4 3" xfId="8706"/>
    <cellStyle name="Normal 37 2 3 4 4" xfId="7067"/>
    <cellStyle name="Normal 37 2 3 4 5" xfId="12281"/>
    <cellStyle name="Normal 37 2 3 4 6" xfId="5242"/>
    <cellStyle name="Normal 37 2 3 5" xfId="2208"/>
    <cellStyle name="Normal 37 2 3 5 2" xfId="4061"/>
    <cellStyle name="Normal 37 2 3 5 2 2" xfId="14724"/>
    <cellStyle name="Normal 37 2 3 5 2 3" xfId="8707"/>
    <cellStyle name="Normal 37 2 3 5 3" xfId="8708"/>
    <cellStyle name="Normal 37 2 3 5 4" xfId="7700"/>
    <cellStyle name="Normal 37 2 3 5 5" xfId="12911"/>
    <cellStyle name="Normal 37 2 3 5 6" xfId="5872"/>
    <cellStyle name="Normal 37 2 3 6" xfId="2352"/>
    <cellStyle name="Normal 37 2 3 6 2" xfId="4196"/>
    <cellStyle name="Normal 37 2 3 6 2 2" xfId="14859"/>
    <cellStyle name="Normal 37 2 3 6 2 3" xfId="8709"/>
    <cellStyle name="Normal 37 2 3 6 3" xfId="7835"/>
    <cellStyle name="Normal 37 2 3 6 4" xfId="13046"/>
    <cellStyle name="Normal 37 2 3 6 5" xfId="6007"/>
    <cellStyle name="Normal 37 2 3 7" xfId="2680"/>
    <cellStyle name="Normal 37 2 3 7 2" xfId="13346"/>
    <cellStyle name="Normal 37 2 3 7 3" xfId="8710"/>
    <cellStyle name="Normal 37 2 3 8" xfId="8711"/>
    <cellStyle name="Normal 37 2 3 9" xfId="6319"/>
    <cellStyle name="Normal 37 2 4" xfId="441"/>
    <cellStyle name="Normal 37 2 4 2" xfId="1011"/>
    <cellStyle name="Normal 37 2 4 2 2" xfId="1476"/>
    <cellStyle name="Normal 37 2 4 2 2 2" xfId="3433"/>
    <cellStyle name="Normal 37 2 4 2 2 2 2" xfId="14099"/>
    <cellStyle name="Normal 37 2 4 2 2 2 3" xfId="8712"/>
    <cellStyle name="Normal 37 2 4 2 2 3" xfId="8713"/>
    <cellStyle name="Normal 37 2 4 2 2 4" xfId="7072"/>
    <cellStyle name="Normal 37 2 4 2 2 5" xfId="12286"/>
    <cellStyle name="Normal 37 2 4 2 2 6" xfId="5247"/>
    <cellStyle name="Normal 37 2 4 2 3" xfId="3043"/>
    <cellStyle name="Normal 37 2 4 2 3 2" xfId="13709"/>
    <cellStyle name="Normal 37 2 4 2 3 3" xfId="8714"/>
    <cellStyle name="Normal 37 2 4 2 4" xfId="8715"/>
    <cellStyle name="Normal 37 2 4 2 5" xfId="6682"/>
    <cellStyle name="Normal 37 2 4 2 6" xfId="11896"/>
    <cellStyle name="Normal 37 2 4 2 7" xfId="4857"/>
    <cellStyle name="Normal 37 2 4 3" xfId="1475"/>
    <cellStyle name="Normal 37 2 4 3 2" xfId="3432"/>
    <cellStyle name="Normal 37 2 4 3 2 2" xfId="14098"/>
    <cellStyle name="Normal 37 2 4 3 2 3" xfId="8716"/>
    <cellStyle name="Normal 37 2 4 3 3" xfId="8717"/>
    <cellStyle name="Normal 37 2 4 3 4" xfId="7071"/>
    <cellStyle name="Normal 37 2 4 3 5" xfId="12285"/>
    <cellStyle name="Normal 37 2 4 3 6" xfId="5246"/>
    <cellStyle name="Normal 37 2 4 4" xfId="2591"/>
    <cellStyle name="Normal 37 2 4 4 2" xfId="13257"/>
    <cellStyle name="Normal 37 2 4 4 3" xfId="8718"/>
    <cellStyle name="Normal 37 2 4 5" xfId="8719"/>
    <cellStyle name="Normal 37 2 4 6" xfId="6230"/>
    <cellStyle name="Normal 37 2 4 7" xfId="11444"/>
    <cellStyle name="Normal 37 2 4 8" xfId="4405"/>
    <cellStyle name="Normal 37 2 5" xfId="658"/>
    <cellStyle name="Normal 37 2 5 2" xfId="1124"/>
    <cellStyle name="Normal 37 2 5 2 2" xfId="1478"/>
    <cellStyle name="Normal 37 2 5 2 2 2" xfId="3435"/>
    <cellStyle name="Normal 37 2 5 2 2 2 2" xfId="14101"/>
    <cellStyle name="Normal 37 2 5 2 2 2 3" xfId="8720"/>
    <cellStyle name="Normal 37 2 5 2 2 3" xfId="8721"/>
    <cellStyle name="Normal 37 2 5 2 2 4" xfId="7074"/>
    <cellStyle name="Normal 37 2 5 2 2 5" xfId="12288"/>
    <cellStyle name="Normal 37 2 5 2 2 6" xfId="5249"/>
    <cellStyle name="Normal 37 2 5 2 3" xfId="3093"/>
    <cellStyle name="Normal 37 2 5 2 3 2" xfId="13759"/>
    <cellStyle name="Normal 37 2 5 2 3 3" xfId="8722"/>
    <cellStyle name="Normal 37 2 5 2 4" xfId="8723"/>
    <cellStyle name="Normal 37 2 5 2 5" xfId="6732"/>
    <cellStyle name="Normal 37 2 5 2 6" xfId="11946"/>
    <cellStyle name="Normal 37 2 5 2 7" xfId="4907"/>
    <cellStyle name="Normal 37 2 5 3" xfId="1477"/>
    <cellStyle name="Normal 37 2 5 3 2" xfId="3434"/>
    <cellStyle name="Normal 37 2 5 3 2 2" xfId="14100"/>
    <cellStyle name="Normal 37 2 5 3 2 3" xfId="8724"/>
    <cellStyle name="Normal 37 2 5 3 3" xfId="8725"/>
    <cellStyle name="Normal 37 2 5 3 4" xfId="7073"/>
    <cellStyle name="Normal 37 2 5 3 5" xfId="12287"/>
    <cellStyle name="Normal 37 2 5 3 6" xfId="5248"/>
    <cellStyle name="Normal 37 2 5 4" xfId="2726"/>
    <cellStyle name="Normal 37 2 5 4 2" xfId="13392"/>
    <cellStyle name="Normal 37 2 5 4 3" xfId="8726"/>
    <cellStyle name="Normal 37 2 5 5" xfId="8727"/>
    <cellStyle name="Normal 37 2 5 6" xfId="6365"/>
    <cellStyle name="Normal 37 2 5 7" xfId="11579"/>
    <cellStyle name="Normal 37 2 5 8" xfId="4540"/>
    <cellStyle name="Normal 37 2 6" xfId="325"/>
    <cellStyle name="Normal 37 2 6 2" xfId="953"/>
    <cellStyle name="Normal 37 2 6 2 2" xfId="1480"/>
    <cellStyle name="Normal 37 2 6 2 2 2" xfId="3437"/>
    <cellStyle name="Normal 37 2 6 2 2 2 2" xfId="14103"/>
    <cellStyle name="Normal 37 2 6 2 2 2 3" xfId="8728"/>
    <cellStyle name="Normal 37 2 6 2 2 3" xfId="8729"/>
    <cellStyle name="Normal 37 2 6 2 2 4" xfId="7076"/>
    <cellStyle name="Normal 37 2 6 2 2 5" xfId="12290"/>
    <cellStyle name="Normal 37 2 6 2 2 6" xfId="5251"/>
    <cellStyle name="Normal 37 2 6 2 3" xfId="2999"/>
    <cellStyle name="Normal 37 2 6 2 3 2" xfId="13665"/>
    <cellStyle name="Normal 37 2 6 2 3 3" xfId="8730"/>
    <cellStyle name="Normal 37 2 6 2 4" xfId="8731"/>
    <cellStyle name="Normal 37 2 6 2 5" xfId="6638"/>
    <cellStyle name="Normal 37 2 6 2 6" xfId="11852"/>
    <cellStyle name="Normal 37 2 6 2 7" xfId="4813"/>
    <cellStyle name="Normal 37 2 6 3" xfId="1479"/>
    <cellStyle name="Normal 37 2 6 3 2" xfId="3436"/>
    <cellStyle name="Normal 37 2 6 3 2 2" xfId="14102"/>
    <cellStyle name="Normal 37 2 6 3 2 3" xfId="8732"/>
    <cellStyle name="Normal 37 2 6 3 3" xfId="8733"/>
    <cellStyle name="Normal 37 2 6 3 4" xfId="7075"/>
    <cellStyle name="Normal 37 2 6 3 5" xfId="12289"/>
    <cellStyle name="Normal 37 2 6 3 6" xfId="5250"/>
    <cellStyle name="Normal 37 2 6 4" xfId="2542"/>
    <cellStyle name="Normal 37 2 6 4 2" xfId="13208"/>
    <cellStyle name="Normal 37 2 6 4 3" xfId="8734"/>
    <cellStyle name="Normal 37 2 6 5" xfId="8735"/>
    <cellStyle name="Normal 37 2 6 6" xfId="6181"/>
    <cellStyle name="Normal 37 2 6 7" xfId="11395"/>
    <cellStyle name="Normal 37 2 6 8" xfId="4356"/>
    <cellStyle name="Normal 37 2 7" xfId="807"/>
    <cellStyle name="Normal 37 2 7 2" xfId="1481"/>
    <cellStyle name="Normal 37 2 7 2 2" xfId="3438"/>
    <cellStyle name="Normal 37 2 7 2 2 2" xfId="14104"/>
    <cellStyle name="Normal 37 2 7 2 2 3" xfId="8736"/>
    <cellStyle name="Normal 37 2 7 2 3" xfId="8737"/>
    <cellStyle name="Normal 37 2 7 2 4" xfId="7077"/>
    <cellStyle name="Normal 37 2 7 2 5" xfId="12291"/>
    <cellStyle name="Normal 37 2 7 2 6" xfId="5252"/>
    <cellStyle name="Normal 37 2 7 3" xfId="2864"/>
    <cellStyle name="Normal 37 2 7 3 2" xfId="13530"/>
    <cellStyle name="Normal 37 2 7 3 3" xfId="8738"/>
    <cellStyle name="Normal 37 2 7 4" xfId="8739"/>
    <cellStyle name="Normal 37 2 7 5" xfId="6503"/>
    <cellStyle name="Normal 37 2 7 6" xfId="11717"/>
    <cellStyle name="Normal 37 2 7 7" xfId="4678"/>
    <cellStyle name="Normal 37 2 8" xfId="1274"/>
    <cellStyle name="Normal 37 2 8 2" xfId="3231"/>
    <cellStyle name="Normal 37 2 8 2 2" xfId="13897"/>
    <cellStyle name="Normal 37 2 8 2 3" xfId="8740"/>
    <cellStyle name="Normal 37 2 8 3" xfId="8741"/>
    <cellStyle name="Normal 37 2 8 4" xfId="6870"/>
    <cellStyle name="Normal 37 2 8 5" xfId="12084"/>
    <cellStyle name="Normal 37 2 8 6" xfId="5045"/>
    <cellStyle name="Normal 37 2 9" xfId="217"/>
    <cellStyle name="Normal 37 2 9 2" xfId="2497"/>
    <cellStyle name="Normal 37 2 9 2 2" xfId="13164"/>
    <cellStyle name="Normal 37 2 9 2 3" xfId="8742"/>
    <cellStyle name="Normal 37 2 9 3" xfId="8743"/>
    <cellStyle name="Normal 37 2 9 4" xfId="6136"/>
    <cellStyle name="Normal 37 2 9 5" xfId="11351"/>
    <cellStyle name="Normal 37 2 9 6" xfId="4312"/>
    <cellStyle name="Normal 37 3" xfId="520"/>
    <cellStyle name="Normal 37 3 10" xfId="11489"/>
    <cellStyle name="Normal 37 3 11" xfId="4450"/>
    <cellStyle name="Normal 37 3 2" xfId="703"/>
    <cellStyle name="Normal 37 3 2 2" xfId="1169"/>
    <cellStyle name="Normal 37 3 2 2 2" xfId="1484"/>
    <cellStyle name="Normal 37 3 2 2 2 2" xfId="3441"/>
    <cellStyle name="Normal 37 3 2 2 2 2 2" xfId="14107"/>
    <cellStyle name="Normal 37 3 2 2 2 2 3" xfId="8744"/>
    <cellStyle name="Normal 37 3 2 2 2 3" xfId="8745"/>
    <cellStyle name="Normal 37 3 2 2 2 4" xfId="7080"/>
    <cellStyle name="Normal 37 3 2 2 2 5" xfId="12294"/>
    <cellStyle name="Normal 37 3 2 2 2 6" xfId="5255"/>
    <cellStyle name="Normal 37 3 2 2 3" xfId="3138"/>
    <cellStyle name="Normal 37 3 2 2 3 2" xfId="13804"/>
    <cellStyle name="Normal 37 3 2 2 3 3" xfId="8746"/>
    <cellStyle name="Normal 37 3 2 2 4" xfId="8747"/>
    <cellStyle name="Normal 37 3 2 2 5" xfId="6777"/>
    <cellStyle name="Normal 37 3 2 2 6" xfId="11991"/>
    <cellStyle name="Normal 37 3 2 2 7" xfId="4952"/>
    <cellStyle name="Normal 37 3 2 3" xfId="1483"/>
    <cellStyle name="Normal 37 3 2 3 2" xfId="3440"/>
    <cellStyle name="Normal 37 3 2 3 2 2" xfId="14106"/>
    <cellStyle name="Normal 37 3 2 3 2 3" xfId="8748"/>
    <cellStyle name="Normal 37 3 2 3 3" xfId="8749"/>
    <cellStyle name="Normal 37 3 2 3 4" xfId="7079"/>
    <cellStyle name="Normal 37 3 2 3 5" xfId="12293"/>
    <cellStyle name="Normal 37 3 2 3 6" xfId="5254"/>
    <cellStyle name="Normal 37 3 2 4" xfId="2771"/>
    <cellStyle name="Normal 37 3 2 4 2" xfId="13437"/>
    <cellStyle name="Normal 37 3 2 4 3" xfId="8750"/>
    <cellStyle name="Normal 37 3 2 5" xfId="8751"/>
    <cellStyle name="Normal 37 3 2 6" xfId="6410"/>
    <cellStyle name="Normal 37 3 2 7" xfId="11624"/>
    <cellStyle name="Normal 37 3 2 8" xfId="4585"/>
    <cellStyle name="Normal 37 3 3" xfId="855"/>
    <cellStyle name="Normal 37 3 3 2" xfId="1485"/>
    <cellStyle name="Normal 37 3 3 2 2" xfId="3442"/>
    <cellStyle name="Normal 37 3 3 2 2 2" xfId="14108"/>
    <cellStyle name="Normal 37 3 3 2 2 3" xfId="8752"/>
    <cellStyle name="Normal 37 3 3 2 3" xfId="8753"/>
    <cellStyle name="Normal 37 3 3 2 4" xfId="7081"/>
    <cellStyle name="Normal 37 3 3 2 5" xfId="12295"/>
    <cellStyle name="Normal 37 3 3 2 6" xfId="5256"/>
    <cellStyle name="Normal 37 3 3 3" xfId="2909"/>
    <cellStyle name="Normal 37 3 3 3 2" xfId="13575"/>
    <cellStyle name="Normal 37 3 3 3 3" xfId="8754"/>
    <cellStyle name="Normal 37 3 3 4" xfId="8755"/>
    <cellStyle name="Normal 37 3 3 5" xfId="6548"/>
    <cellStyle name="Normal 37 3 3 6" xfId="11762"/>
    <cellStyle name="Normal 37 3 3 7" xfId="4723"/>
    <cellStyle name="Normal 37 3 4" xfId="1482"/>
    <cellStyle name="Normal 37 3 4 2" xfId="3439"/>
    <cellStyle name="Normal 37 3 4 2 2" xfId="14105"/>
    <cellStyle name="Normal 37 3 4 2 3" xfId="8756"/>
    <cellStyle name="Normal 37 3 4 3" xfId="8757"/>
    <cellStyle name="Normal 37 3 4 4" xfId="7078"/>
    <cellStyle name="Normal 37 3 4 5" xfId="12292"/>
    <cellStyle name="Normal 37 3 4 6" xfId="5253"/>
    <cellStyle name="Normal 37 3 5" xfId="2163"/>
    <cellStyle name="Normal 37 3 5 2" xfId="4017"/>
    <cellStyle name="Normal 37 3 5 2 2" xfId="14680"/>
    <cellStyle name="Normal 37 3 5 2 3" xfId="8758"/>
    <cellStyle name="Normal 37 3 5 3" xfId="8759"/>
    <cellStyle name="Normal 37 3 5 4" xfId="7656"/>
    <cellStyle name="Normal 37 3 5 5" xfId="12867"/>
    <cellStyle name="Normal 37 3 5 6" xfId="5828"/>
    <cellStyle name="Normal 37 3 6" xfId="2308"/>
    <cellStyle name="Normal 37 3 6 2" xfId="4152"/>
    <cellStyle name="Normal 37 3 6 2 2" xfId="14815"/>
    <cellStyle name="Normal 37 3 6 2 3" xfId="8760"/>
    <cellStyle name="Normal 37 3 6 3" xfId="7791"/>
    <cellStyle name="Normal 37 3 6 4" xfId="13002"/>
    <cellStyle name="Normal 37 3 6 5" xfId="5963"/>
    <cellStyle name="Normal 37 3 7" xfId="2636"/>
    <cellStyle name="Normal 37 3 7 2" xfId="13302"/>
    <cellStyle name="Normal 37 3 7 3" xfId="8761"/>
    <cellStyle name="Normal 37 3 8" xfId="8762"/>
    <cellStyle name="Normal 37 3 9" xfId="6275"/>
    <cellStyle name="Normal 37 4" xfId="605"/>
    <cellStyle name="Normal 37 4 10" xfId="11532"/>
    <cellStyle name="Normal 37 4 11" xfId="4493"/>
    <cellStyle name="Normal 37 4 2" xfId="747"/>
    <cellStyle name="Normal 37 4 2 2" xfId="1212"/>
    <cellStyle name="Normal 37 4 2 2 2" xfId="1488"/>
    <cellStyle name="Normal 37 4 2 2 2 2" xfId="3445"/>
    <cellStyle name="Normal 37 4 2 2 2 2 2" xfId="14111"/>
    <cellStyle name="Normal 37 4 2 2 2 2 3" xfId="8763"/>
    <cellStyle name="Normal 37 4 2 2 2 3" xfId="8764"/>
    <cellStyle name="Normal 37 4 2 2 2 4" xfId="7084"/>
    <cellStyle name="Normal 37 4 2 2 2 5" xfId="12298"/>
    <cellStyle name="Normal 37 4 2 2 2 6" xfId="5259"/>
    <cellStyle name="Normal 37 4 2 2 3" xfId="3181"/>
    <cellStyle name="Normal 37 4 2 2 3 2" xfId="13847"/>
    <cellStyle name="Normal 37 4 2 2 3 3" xfId="8765"/>
    <cellStyle name="Normal 37 4 2 2 4" xfId="8766"/>
    <cellStyle name="Normal 37 4 2 2 5" xfId="6820"/>
    <cellStyle name="Normal 37 4 2 2 6" xfId="12034"/>
    <cellStyle name="Normal 37 4 2 2 7" xfId="4995"/>
    <cellStyle name="Normal 37 4 2 3" xfId="1487"/>
    <cellStyle name="Normal 37 4 2 3 2" xfId="3444"/>
    <cellStyle name="Normal 37 4 2 3 2 2" xfId="14110"/>
    <cellStyle name="Normal 37 4 2 3 2 3" xfId="8767"/>
    <cellStyle name="Normal 37 4 2 3 3" xfId="8768"/>
    <cellStyle name="Normal 37 4 2 3 4" xfId="7083"/>
    <cellStyle name="Normal 37 4 2 3 5" xfId="12297"/>
    <cellStyle name="Normal 37 4 2 3 6" xfId="5258"/>
    <cellStyle name="Normal 37 4 2 4" xfId="2814"/>
    <cellStyle name="Normal 37 4 2 4 2" xfId="13480"/>
    <cellStyle name="Normal 37 4 2 4 3" xfId="8769"/>
    <cellStyle name="Normal 37 4 2 5" xfId="8770"/>
    <cellStyle name="Normal 37 4 2 6" xfId="6453"/>
    <cellStyle name="Normal 37 4 2 7" xfId="11667"/>
    <cellStyle name="Normal 37 4 2 8" xfId="4628"/>
    <cellStyle name="Normal 37 4 3" xfId="900"/>
    <cellStyle name="Normal 37 4 3 2" xfId="1489"/>
    <cellStyle name="Normal 37 4 3 2 2" xfId="3446"/>
    <cellStyle name="Normal 37 4 3 2 2 2" xfId="14112"/>
    <cellStyle name="Normal 37 4 3 2 2 3" xfId="8771"/>
    <cellStyle name="Normal 37 4 3 2 3" xfId="8772"/>
    <cellStyle name="Normal 37 4 3 2 4" xfId="7085"/>
    <cellStyle name="Normal 37 4 3 2 5" xfId="12299"/>
    <cellStyle name="Normal 37 4 3 2 6" xfId="5260"/>
    <cellStyle name="Normal 37 4 3 3" xfId="2952"/>
    <cellStyle name="Normal 37 4 3 3 2" xfId="13618"/>
    <cellStyle name="Normal 37 4 3 3 3" xfId="8773"/>
    <cellStyle name="Normal 37 4 3 4" xfId="8774"/>
    <cellStyle name="Normal 37 4 3 5" xfId="6591"/>
    <cellStyle name="Normal 37 4 3 6" xfId="11805"/>
    <cellStyle name="Normal 37 4 3 7" xfId="4766"/>
    <cellStyle name="Normal 37 4 4" xfId="1486"/>
    <cellStyle name="Normal 37 4 4 2" xfId="3443"/>
    <cellStyle name="Normal 37 4 4 2 2" xfId="14109"/>
    <cellStyle name="Normal 37 4 4 2 3" xfId="8775"/>
    <cellStyle name="Normal 37 4 4 3" xfId="8776"/>
    <cellStyle name="Normal 37 4 4 4" xfId="7082"/>
    <cellStyle name="Normal 37 4 4 5" xfId="12296"/>
    <cellStyle name="Normal 37 4 4 6" xfId="5257"/>
    <cellStyle name="Normal 37 4 5" xfId="2207"/>
    <cellStyle name="Normal 37 4 5 2" xfId="4060"/>
    <cellStyle name="Normal 37 4 5 2 2" xfId="14723"/>
    <cellStyle name="Normal 37 4 5 2 3" xfId="8777"/>
    <cellStyle name="Normal 37 4 5 3" xfId="8778"/>
    <cellStyle name="Normal 37 4 5 4" xfId="7699"/>
    <cellStyle name="Normal 37 4 5 5" xfId="12910"/>
    <cellStyle name="Normal 37 4 5 6" xfId="5871"/>
    <cellStyle name="Normal 37 4 6" xfId="2351"/>
    <cellStyle name="Normal 37 4 6 2" xfId="4195"/>
    <cellStyle name="Normal 37 4 6 2 2" xfId="14858"/>
    <cellStyle name="Normal 37 4 6 2 3" xfId="8779"/>
    <cellStyle name="Normal 37 4 6 3" xfId="7834"/>
    <cellStyle name="Normal 37 4 6 4" xfId="13045"/>
    <cellStyle name="Normal 37 4 6 5" xfId="6006"/>
    <cellStyle name="Normal 37 4 7" xfId="2679"/>
    <cellStyle name="Normal 37 4 7 2" xfId="13345"/>
    <cellStyle name="Normal 37 4 7 3" xfId="8780"/>
    <cellStyle name="Normal 37 4 8" xfId="8781"/>
    <cellStyle name="Normal 37 4 9" xfId="6318"/>
    <cellStyle name="Normal 37 5" xfId="440"/>
    <cellStyle name="Normal 37 5 2" xfId="1010"/>
    <cellStyle name="Normal 37 5 2 2" xfId="1491"/>
    <cellStyle name="Normal 37 5 2 2 2" xfId="3448"/>
    <cellStyle name="Normal 37 5 2 2 2 2" xfId="14114"/>
    <cellStyle name="Normal 37 5 2 2 2 3" xfId="8782"/>
    <cellStyle name="Normal 37 5 2 2 3" xfId="8783"/>
    <cellStyle name="Normal 37 5 2 2 4" xfId="7087"/>
    <cellStyle name="Normal 37 5 2 2 5" xfId="12301"/>
    <cellStyle name="Normal 37 5 2 2 6" xfId="5262"/>
    <cellStyle name="Normal 37 5 2 3" xfId="3042"/>
    <cellStyle name="Normal 37 5 2 3 2" xfId="13708"/>
    <cellStyle name="Normal 37 5 2 3 3" xfId="8784"/>
    <cellStyle name="Normal 37 5 2 4" xfId="8785"/>
    <cellStyle name="Normal 37 5 2 5" xfId="6681"/>
    <cellStyle name="Normal 37 5 2 6" xfId="11895"/>
    <cellStyle name="Normal 37 5 2 7" xfId="4856"/>
    <cellStyle name="Normal 37 5 3" xfId="1490"/>
    <cellStyle name="Normal 37 5 3 2" xfId="3447"/>
    <cellStyle name="Normal 37 5 3 2 2" xfId="14113"/>
    <cellStyle name="Normal 37 5 3 2 3" xfId="8786"/>
    <cellStyle name="Normal 37 5 3 3" xfId="8787"/>
    <cellStyle name="Normal 37 5 3 4" xfId="7086"/>
    <cellStyle name="Normal 37 5 3 5" xfId="12300"/>
    <cellStyle name="Normal 37 5 3 6" xfId="5261"/>
    <cellStyle name="Normal 37 5 4" xfId="2590"/>
    <cellStyle name="Normal 37 5 4 2" xfId="13256"/>
    <cellStyle name="Normal 37 5 4 3" xfId="8788"/>
    <cellStyle name="Normal 37 5 5" xfId="8789"/>
    <cellStyle name="Normal 37 5 6" xfId="6229"/>
    <cellStyle name="Normal 37 5 7" xfId="11443"/>
    <cellStyle name="Normal 37 5 8" xfId="4404"/>
    <cellStyle name="Normal 37 6" xfId="657"/>
    <cellStyle name="Normal 37 6 2" xfId="1123"/>
    <cellStyle name="Normal 37 6 2 2" xfId="1493"/>
    <cellStyle name="Normal 37 6 2 2 2" xfId="3450"/>
    <cellStyle name="Normal 37 6 2 2 2 2" xfId="14116"/>
    <cellStyle name="Normal 37 6 2 2 2 3" xfId="8790"/>
    <cellStyle name="Normal 37 6 2 2 3" xfId="8791"/>
    <cellStyle name="Normal 37 6 2 2 4" xfId="7089"/>
    <cellStyle name="Normal 37 6 2 2 5" xfId="12303"/>
    <cellStyle name="Normal 37 6 2 2 6" xfId="5264"/>
    <cellStyle name="Normal 37 6 2 3" xfId="3092"/>
    <cellStyle name="Normal 37 6 2 3 2" xfId="13758"/>
    <cellStyle name="Normal 37 6 2 3 3" xfId="8792"/>
    <cellStyle name="Normal 37 6 2 4" xfId="8793"/>
    <cellStyle name="Normal 37 6 2 5" xfId="6731"/>
    <cellStyle name="Normal 37 6 2 6" xfId="11945"/>
    <cellStyle name="Normal 37 6 2 7" xfId="4906"/>
    <cellStyle name="Normal 37 6 3" xfId="1492"/>
    <cellStyle name="Normal 37 6 3 2" xfId="3449"/>
    <cellStyle name="Normal 37 6 3 2 2" xfId="14115"/>
    <cellStyle name="Normal 37 6 3 2 3" xfId="8794"/>
    <cellStyle name="Normal 37 6 3 3" xfId="8795"/>
    <cellStyle name="Normal 37 6 3 4" xfId="7088"/>
    <cellStyle name="Normal 37 6 3 5" xfId="12302"/>
    <cellStyle name="Normal 37 6 3 6" xfId="5263"/>
    <cellStyle name="Normal 37 6 4" xfId="2725"/>
    <cellStyle name="Normal 37 6 4 2" xfId="13391"/>
    <cellStyle name="Normal 37 6 4 3" xfId="8796"/>
    <cellStyle name="Normal 37 6 5" xfId="8797"/>
    <cellStyle name="Normal 37 6 6" xfId="6364"/>
    <cellStyle name="Normal 37 6 7" xfId="11578"/>
    <cellStyle name="Normal 37 6 8" xfId="4539"/>
    <cellStyle name="Normal 37 7" xfId="324"/>
    <cellStyle name="Normal 37 7 2" xfId="952"/>
    <cellStyle name="Normal 37 7 2 2" xfId="1495"/>
    <cellStyle name="Normal 37 7 2 2 2" xfId="3452"/>
    <cellStyle name="Normal 37 7 2 2 2 2" xfId="14118"/>
    <cellStyle name="Normal 37 7 2 2 2 3" xfId="8798"/>
    <cellStyle name="Normal 37 7 2 2 3" xfId="8799"/>
    <cellStyle name="Normal 37 7 2 2 4" xfId="7091"/>
    <cellStyle name="Normal 37 7 2 2 5" xfId="12305"/>
    <cellStyle name="Normal 37 7 2 2 6" xfId="5266"/>
    <cellStyle name="Normal 37 7 2 3" xfId="2998"/>
    <cellStyle name="Normal 37 7 2 3 2" xfId="13664"/>
    <cellStyle name="Normal 37 7 2 3 3" xfId="8800"/>
    <cellStyle name="Normal 37 7 2 4" xfId="8801"/>
    <cellStyle name="Normal 37 7 2 5" xfId="6637"/>
    <cellStyle name="Normal 37 7 2 6" xfId="11851"/>
    <cellStyle name="Normal 37 7 2 7" xfId="4812"/>
    <cellStyle name="Normal 37 7 3" xfId="1494"/>
    <cellStyle name="Normal 37 7 3 2" xfId="3451"/>
    <cellStyle name="Normal 37 7 3 2 2" xfId="14117"/>
    <cellStyle name="Normal 37 7 3 2 3" xfId="8802"/>
    <cellStyle name="Normal 37 7 3 3" xfId="8803"/>
    <cellStyle name="Normal 37 7 3 4" xfId="7090"/>
    <cellStyle name="Normal 37 7 3 5" xfId="12304"/>
    <cellStyle name="Normal 37 7 3 6" xfId="5265"/>
    <cellStyle name="Normal 37 7 4" xfId="2541"/>
    <cellStyle name="Normal 37 7 4 2" xfId="13207"/>
    <cellStyle name="Normal 37 7 4 3" xfId="8804"/>
    <cellStyle name="Normal 37 7 5" xfId="8805"/>
    <cellStyle name="Normal 37 7 6" xfId="6180"/>
    <cellStyle name="Normal 37 7 7" xfId="11394"/>
    <cellStyle name="Normal 37 7 8" xfId="4355"/>
    <cellStyle name="Normal 37 8" xfId="806"/>
    <cellStyle name="Normal 37 8 2" xfId="1496"/>
    <cellStyle name="Normal 37 8 2 2" xfId="3453"/>
    <cellStyle name="Normal 37 8 2 2 2" xfId="14119"/>
    <cellStyle name="Normal 37 8 2 2 3" xfId="8806"/>
    <cellStyle name="Normal 37 8 2 3" xfId="8807"/>
    <cellStyle name="Normal 37 8 2 4" xfId="7092"/>
    <cellStyle name="Normal 37 8 2 5" xfId="12306"/>
    <cellStyle name="Normal 37 8 2 6" xfId="5267"/>
    <cellStyle name="Normal 37 8 3" xfId="2863"/>
    <cellStyle name="Normal 37 8 3 2" xfId="13529"/>
    <cellStyle name="Normal 37 8 3 3" xfId="8808"/>
    <cellStyle name="Normal 37 8 4" xfId="8809"/>
    <cellStyle name="Normal 37 8 5" xfId="6502"/>
    <cellStyle name="Normal 37 8 6" xfId="11716"/>
    <cellStyle name="Normal 37 8 7" xfId="4677"/>
    <cellStyle name="Normal 37 9" xfId="1273"/>
    <cellStyle name="Normal 37 9 2" xfId="3230"/>
    <cellStyle name="Normal 37 9 2 2" xfId="13896"/>
    <cellStyle name="Normal 37 9 2 3" xfId="8810"/>
    <cellStyle name="Normal 37 9 3" xfId="8811"/>
    <cellStyle name="Normal 37 9 4" xfId="6869"/>
    <cellStyle name="Normal 37 9 5" xfId="12083"/>
    <cellStyle name="Normal 37 9 6" xfId="5044"/>
    <cellStyle name="Normal 38" xfId="133"/>
    <cellStyle name="Normal 38 10" xfId="2113"/>
    <cellStyle name="Normal 38 10 2" xfId="3972"/>
    <cellStyle name="Normal 38 10 2 2" xfId="14635"/>
    <cellStyle name="Normal 38 10 2 3" xfId="8812"/>
    <cellStyle name="Normal 38 10 3" xfId="8813"/>
    <cellStyle name="Normal 38 10 4" xfId="7611"/>
    <cellStyle name="Normal 38 10 5" xfId="12822"/>
    <cellStyle name="Normal 38 10 6" xfId="5783"/>
    <cellStyle name="Normal 38 11" xfId="2264"/>
    <cellStyle name="Normal 38 11 2" xfId="4108"/>
    <cellStyle name="Normal 38 11 2 2" xfId="14771"/>
    <cellStyle name="Normal 38 11 2 3" xfId="8814"/>
    <cellStyle name="Normal 38 11 3" xfId="7747"/>
    <cellStyle name="Normal 38 11 4" xfId="12958"/>
    <cellStyle name="Normal 38 11 5" xfId="5919"/>
    <cellStyle name="Normal 38 12" xfId="2469"/>
    <cellStyle name="Normal 38 12 2" xfId="8815"/>
    <cellStyle name="Normal 38 12 3" xfId="13137"/>
    <cellStyle name="Normal 38 12 4" xfId="6063"/>
    <cellStyle name="Normal 38 13" xfId="8816"/>
    <cellStyle name="Normal 38 14" xfId="6108"/>
    <cellStyle name="Normal 38 15" xfId="11324"/>
    <cellStyle name="Normal 38 16" xfId="4285"/>
    <cellStyle name="Normal 38 2" xfId="522"/>
    <cellStyle name="Normal 38 2 10" xfId="11491"/>
    <cellStyle name="Normal 38 2 11" xfId="4452"/>
    <cellStyle name="Normal 38 2 2" xfId="705"/>
    <cellStyle name="Normal 38 2 2 2" xfId="1171"/>
    <cellStyle name="Normal 38 2 2 2 2" xfId="1499"/>
    <cellStyle name="Normal 38 2 2 2 2 2" xfId="3456"/>
    <cellStyle name="Normal 38 2 2 2 2 2 2" xfId="14122"/>
    <cellStyle name="Normal 38 2 2 2 2 2 3" xfId="8817"/>
    <cellStyle name="Normal 38 2 2 2 2 3" xfId="8818"/>
    <cellStyle name="Normal 38 2 2 2 2 4" xfId="7095"/>
    <cellStyle name="Normal 38 2 2 2 2 5" xfId="12309"/>
    <cellStyle name="Normal 38 2 2 2 2 6" xfId="5270"/>
    <cellStyle name="Normal 38 2 2 2 3" xfId="3140"/>
    <cellStyle name="Normal 38 2 2 2 3 2" xfId="13806"/>
    <cellStyle name="Normal 38 2 2 2 3 3" xfId="8819"/>
    <cellStyle name="Normal 38 2 2 2 4" xfId="8820"/>
    <cellStyle name="Normal 38 2 2 2 5" xfId="6779"/>
    <cellStyle name="Normal 38 2 2 2 6" xfId="11993"/>
    <cellStyle name="Normal 38 2 2 2 7" xfId="4954"/>
    <cellStyle name="Normal 38 2 2 3" xfId="1498"/>
    <cellStyle name="Normal 38 2 2 3 2" xfId="3455"/>
    <cellStyle name="Normal 38 2 2 3 2 2" xfId="14121"/>
    <cellStyle name="Normal 38 2 2 3 2 3" xfId="8821"/>
    <cellStyle name="Normal 38 2 2 3 3" xfId="8822"/>
    <cellStyle name="Normal 38 2 2 3 4" xfId="7094"/>
    <cellStyle name="Normal 38 2 2 3 5" xfId="12308"/>
    <cellStyle name="Normal 38 2 2 3 6" xfId="5269"/>
    <cellStyle name="Normal 38 2 2 4" xfId="2773"/>
    <cellStyle name="Normal 38 2 2 4 2" xfId="13439"/>
    <cellStyle name="Normal 38 2 2 4 3" xfId="8823"/>
    <cellStyle name="Normal 38 2 2 5" xfId="8824"/>
    <cellStyle name="Normal 38 2 2 6" xfId="6412"/>
    <cellStyle name="Normal 38 2 2 7" xfId="11626"/>
    <cellStyle name="Normal 38 2 2 8" xfId="4587"/>
    <cellStyle name="Normal 38 2 3" xfId="857"/>
    <cellStyle name="Normal 38 2 3 2" xfId="1500"/>
    <cellStyle name="Normal 38 2 3 2 2" xfId="3457"/>
    <cellStyle name="Normal 38 2 3 2 2 2" xfId="14123"/>
    <cellStyle name="Normal 38 2 3 2 2 3" xfId="8825"/>
    <cellStyle name="Normal 38 2 3 2 3" xfId="8826"/>
    <cellStyle name="Normal 38 2 3 2 4" xfId="7096"/>
    <cellStyle name="Normal 38 2 3 2 5" xfId="12310"/>
    <cellStyle name="Normal 38 2 3 2 6" xfId="5271"/>
    <cellStyle name="Normal 38 2 3 3" xfId="2911"/>
    <cellStyle name="Normal 38 2 3 3 2" xfId="13577"/>
    <cellStyle name="Normal 38 2 3 3 3" xfId="8827"/>
    <cellStyle name="Normal 38 2 3 4" xfId="8828"/>
    <cellStyle name="Normal 38 2 3 5" xfId="6550"/>
    <cellStyle name="Normal 38 2 3 6" xfId="11764"/>
    <cellStyle name="Normal 38 2 3 7" xfId="4725"/>
    <cellStyle name="Normal 38 2 4" xfId="1497"/>
    <cellStyle name="Normal 38 2 4 2" xfId="3454"/>
    <cellStyle name="Normal 38 2 4 2 2" xfId="14120"/>
    <cellStyle name="Normal 38 2 4 2 3" xfId="8829"/>
    <cellStyle name="Normal 38 2 4 3" xfId="8830"/>
    <cellStyle name="Normal 38 2 4 4" xfId="7093"/>
    <cellStyle name="Normal 38 2 4 5" xfId="12307"/>
    <cellStyle name="Normal 38 2 4 6" xfId="5268"/>
    <cellStyle name="Normal 38 2 5" xfId="2165"/>
    <cellStyle name="Normal 38 2 5 2" xfId="4019"/>
    <cellStyle name="Normal 38 2 5 2 2" xfId="14682"/>
    <cellStyle name="Normal 38 2 5 2 3" xfId="8831"/>
    <cellStyle name="Normal 38 2 5 3" xfId="8832"/>
    <cellStyle name="Normal 38 2 5 4" xfId="7658"/>
    <cellStyle name="Normal 38 2 5 5" xfId="12869"/>
    <cellStyle name="Normal 38 2 5 6" xfId="5830"/>
    <cellStyle name="Normal 38 2 6" xfId="2310"/>
    <cellStyle name="Normal 38 2 6 2" xfId="4154"/>
    <cellStyle name="Normal 38 2 6 2 2" xfId="14817"/>
    <cellStyle name="Normal 38 2 6 2 3" xfId="8833"/>
    <cellStyle name="Normal 38 2 6 3" xfId="7793"/>
    <cellStyle name="Normal 38 2 6 4" xfId="13004"/>
    <cellStyle name="Normal 38 2 6 5" xfId="5965"/>
    <cellStyle name="Normal 38 2 7" xfId="2638"/>
    <cellStyle name="Normal 38 2 7 2" xfId="13304"/>
    <cellStyle name="Normal 38 2 7 3" xfId="8834"/>
    <cellStyle name="Normal 38 2 8" xfId="8835"/>
    <cellStyle name="Normal 38 2 9" xfId="6277"/>
    <cellStyle name="Normal 38 3" xfId="607"/>
    <cellStyle name="Normal 38 3 10" xfId="11534"/>
    <cellStyle name="Normal 38 3 11" xfId="4495"/>
    <cellStyle name="Normal 38 3 2" xfId="749"/>
    <cellStyle name="Normal 38 3 2 2" xfId="1214"/>
    <cellStyle name="Normal 38 3 2 2 2" xfId="1503"/>
    <cellStyle name="Normal 38 3 2 2 2 2" xfId="3460"/>
    <cellStyle name="Normal 38 3 2 2 2 2 2" xfId="14126"/>
    <cellStyle name="Normal 38 3 2 2 2 2 3" xfId="8836"/>
    <cellStyle name="Normal 38 3 2 2 2 3" xfId="8837"/>
    <cellStyle name="Normal 38 3 2 2 2 4" xfId="7099"/>
    <cellStyle name="Normal 38 3 2 2 2 5" xfId="12313"/>
    <cellStyle name="Normal 38 3 2 2 2 6" xfId="5274"/>
    <cellStyle name="Normal 38 3 2 2 3" xfId="3183"/>
    <cellStyle name="Normal 38 3 2 2 3 2" xfId="13849"/>
    <cellStyle name="Normal 38 3 2 2 3 3" xfId="8838"/>
    <cellStyle name="Normal 38 3 2 2 4" xfId="8839"/>
    <cellStyle name="Normal 38 3 2 2 5" xfId="6822"/>
    <cellStyle name="Normal 38 3 2 2 6" xfId="12036"/>
    <cellStyle name="Normal 38 3 2 2 7" xfId="4997"/>
    <cellStyle name="Normal 38 3 2 3" xfId="1502"/>
    <cellStyle name="Normal 38 3 2 3 2" xfId="3459"/>
    <cellStyle name="Normal 38 3 2 3 2 2" xfId="14125"/>
    <cellStyle name="Normal 38 3 2 3 2 3" xfId="8840"/>
    <cellStyle name="Normal 38 3 2 3 3" xfId="8841"/>
    <cellStyle name="Normal 38 3 2 3 4" xfId="7098"/>
    <cellStyle name="Normal 38 3 2 3 5" xfId="12312"/>
    <cellStyle name="Normal 38 3 2 3 6" xfId="5273"/>
    <cellStyle name="Normal 38 3 2 4" xfId="2816"/>
    <cellStyle name="Normal 38 3 2 4 2" xfId="13482"/>
    <cellStyle name="Normal 38 3 2 4 3" xfId="8842"/>
    <cellStyle name="Normal 38 3 2 5" xfId="8843"/>
    <cellStyle name="Normal 38 3 2 6" xfId="6455"/>
    <cellStyle name="Normal 38 3 2 7" xfId="11669"/>
    <cellStyle name="Normal 38 3 2 8" xfId="4630"/>
    <cellStyle name="Normal 38 3 3" xfId="902"/>
    <cellStyle name="Normal 38 3 3 2" xfId="1504"/>
    <cellStyle name="Normal 38 3 3 2 2" xfId="3461"/>
    <cellStyle name="Normal 38 3 3 2 2 2" xfId="14127"/>
    <cellStyle name="Normal 38 3 3 2 2 3" xfId="8844"/>
    <cellStyle name="Normal 38 3 3 2 3" xfId="8845"/>
    <cellStyle name="Normal 38 3 3 2 4" xfId="7100"/>
    <cellStyle name="Normal 38 3 3 2 5" xfId="12314"/>
    <cellStyle name="Normal 38 3 3 2 6" xfId="5275"/>
    <cellStyle name="Normal 38 3 3 3" xfId="2954"/>
    <cellStyle name="Normal 38 3 3 3 2" xfId="13620"/>
    <cellStyle name="Normal 38 3 3 3 3" xfId="8846"/>
    <cellStyle name="Normal 38 3 3 4" xfId="8847"/>
    <cellStyle name="Normal 38 3 3 5" xfId="6593"/>
    <cellStyle name="Normal 38 3 3 6" xfId="11807"/>
    <cellStyle name="Normal 38 3 3 7" xfId="4768"/>
    <cellStyle name="Normal 38 3 4" xfId="1501"/>
    <cellStyle name="Normal 38 3 4 2" xfId="3458"/>
    <cellStyle name="Normal 38 3 4 2 2" xfId="14124"/>
    <cellStyle name="Normal 38 3 4 2 3" xfId="8848"/>
    <cellStyle name="Normal 38 3 4 3" xfId="8849"/>
    <cellStyle name="Normal 38 3 4 4" xfId="7097"/>
    <cellStyle name="Normal 38 3 4 5" xfId="12311"/>
    <cellStyle name="Normal 38 3 4 6" xfId="5272"/>
    <cellStyle name="Normal 38 3 5" xfId="2209"/>
    <cellStyle name="Normal 38 3 5 2" xfId="4062"/>
    <cellStyle name="Normal 38 3 5 2 2" xfId="14725"/>
    <cellStyle name="Normal 38 3 5 2 3" xfId="8850"/>
    <cellStyle name="Normal 38 3 5 3" xfId="8851"/>
    <cellStyle name="Normal 38 3 5 4" xfId="7701"/>
    <cellStyle name="Normal 38 3 5 5" xfId="12912"/>
    <cellStyle name="Normal 38 3 5 6" xfId="5873"/>
    <cellStyle name="Normal 38 3 6" xfId="2353"/>
    <cellStyle name="Normal 38 3 6 2" xfId="4197"/>
    <cellStyle name="Normal 38 3 6 2 2" xfId="14860"/>
    <cellStyle name="Normal 38 3 6 2 3" xfId="8852"/>
    <cellStyle name="Normal 38 3 6 3" xfId="7836"/>
    <cellStyle name="Normal 38 3 6 4" xfId="13047"/>
    <cellStyle name="Normal 38 3 6 5" xfId="6008"/>
    <cellStyle name="Normal 38 3 7" xfId="2681"/>
    <cellStyle name="Normal 38 3 7 2" xfId="13347"/>
    <cellStyle name="Normal 38 3 7 3" xfId="8853"/>
    <cellStyle name="Normal 38 3 8" xfId="8854"/>
    <cellStyle name="Normal 38 3 9" xfId="6320"/>
    <cellStyle name="Normal 38 4" xfId="442"/>
    <cellStyle name="Normal 38 4 2" xfId="1012"/>
    <cellStyle name="Normal 38 4 2 2" xfId="1506"/>
    <cellStyle name="Normal 38 4 2 2 2" xfId="3463"/>
    <cellStyle name="Normal 38 4 2 2 2 2" xfId="14129"/>
    <cellStyle name="Normal 38 4 2 2 2 3" xfId="8855"/>
    <cellStyle name="Normal 38 4 2 2 3" xfId="8856"/>
    <cellStyle name="Normal 38 4 2 2 4" xfId="7102"/>
    <cellStyle name="Normal 38 4 2 2 5" xfId="12316"/>
    <cellStyle name="Normal 38 4 2 2 6" xfId="5277"/>
    <cellStyle name="Normal 38 4 2 3" xfId="3044"/>
    <cellStyle name="Normal 38 4 2 3 2" xfId="13710"/>
    <cellStyle name="Normal 38 4 2 3 3" xfId="8857"/>
    <cellStyle name="Normal 38 4 2 4" xfId="8858"/>
    <cellStyle name="Normal 38 4 2 5" xfId="6683"/>
    <cellStyle name="Normal 38 4 2 6" xfId="11897"/>
    <cellStyle name="Normal 38 4 2 7" xfId="4858"/>
    <cellStyle name="Normal 38 4 3" xfId="1505"/>
    <cellStyle name="Normal 38 4 3 2" xfId="3462"/>
    <cellStyle name="Normal 38 4 3 2 2" xfId="14128"/>
    <cellStyle name="Normal 38 4 3 2 3" xfId="8859"/>
    <cellStyle name="Normal 38 4 3 3" xfId="8860"/>
    <cellStyle name="Normal 38 4 3 4" xfId="7101"/>
    <cellStyle name="Normal 38 4 3 5" xfId="12315"/>
    <cellStyle name="Normal 38 4 3 6" xfId="5276"/>
    <cellStyle name="Normal 38 4 4" xfId="2592"/>
    <cellStyle name="Normal 38 4 4 2" xfId="13258"/>
    <cellStyle name="Normal 38 4 4 3" xfId="8861"/>
    <cellStyle name="Normal 38 4 5" xfId="8862"/>
    <cellStyle name="Normal 38 4 6" xfId="6231"/>
    <cellStyle name="Normal 38 4 7" xfId="11445"/>
    <cellStyle name="Normal 38 4 8" xfId="4406"/>
    <cellStyle name="Normal 38 5" xfId="659"/>
    <cellStyle name="Normal 38 5 2" xfId="1125"/>
    <cellStyle name="Normal 38 5 2 2" xfId="1508"/>
    <cellStyle name="Normal 38 5 2 2 2" xfId="3465"/>
    <cellStyle name="Normal 38 5 2 2 2 2" xfId="14131"/>
    <cellStyle name="Normal 38 5 2 2 2 3" xfId="8863"/>
    <cellStyle name="Normal 38 5 2 2 3" xfId="8864"/>
    <cellStyle name="Normal 38 5 2 2 4" xfId="7104"/>
    <cellStyle name="Normal 38 5 2 2 5" xfId="12318"/>
    <cellStyle name="Normal 38 5 2 2 6" xfId="5279"/>
    <cellStyle name="Normal 38 5 2 3" xfId="3094"/>
    <cellStyle name="Normal 38 5 2 3 2" xfId="13760"/>
    <cellStyle name="Normal 38 5 2 3 3" xfId="8865"/>
    <cellStyle name="Normal 38 5 2 4" xfId="8866"/>
    <cellStyle name="Normal 38 5 2 5" xfId="6733"/>
    <cellStyle name="Normal 38 5 2 6" xfId="11947"/>
    <cellStyle name="Normal 38 5 2 7" xfId="4908"/>
    <cellStyle name="Normal 38 5 3" xfId="1507"/>
    <cellStyle name="Normal 38 5 3 2" xfId="3464"/>
    <cellStyle name="Normal 38 5 3 2 2" xfId="14130"/>
    <cellStyle name="Normal 38 5 3 2 3" xfId="8867"/>
    <cellStyle name="Normal 38 5 3 3" xfId="8868"/>
    <cellStyle name="Normal 38 5 3 4" xfId="7103"/>
    <cellStyle name="Normal 38 5 3 5" xfId="12317"/>
    <cellStyle name="Normal 38 5 3 6" xfId="5278"/>
    <cellStyle name="Normal 38 5 4" xfId="2727"/>
    <cellStyle name="Normal 38 5 4 2" xfId="13393"/>
    <cellStyle name="Normal 38 5 4 3" xfId="8869"/>
    <cellStyle name="Normal 38 5 5" xfId="8870"/>
    <cellStyle name="Normal 38 5 6" xfId="6366"/>
    <cellStyle name="Normal 38 5 7" xfId="11580"/>
    <cellStyle name="Normal 38 5 8" xfId="4541"/>
    <cellStyle name="Normal 38 6" xfId="326"/>
    <cellStyle name="Normal 38 6 2" xfId="954"/>
    <cellStyle name="Normal 38 6 2 2" xfId="1510"/>
    <cellStyle name="Normal 38 6 2 2 2" xfId="3467"/>
    <cellStyle name="Normal 38 6 2 2 2 2" xfId="14133"/>
    <cellStyle name="Normal 38 6 2 2 2 3" xfId="8871"/>
    <cellStyle name="Normal 38 6 2 2 3" xfId="8872"/>
    <cellStyle name="Normal 38 6 2 2 4" xfId="7106"/>
    <cellStyle name="Normal 38 6 2 2 5" xfId="12320"/>
    <cellStyle name="Normal 38 6 2 2 6" xfId="5281"/>
    <cellStyle name="Normal 38 6 2 3" xfId="3000"/>
    <cellStyle name="Normal 38 6 2 3 2" xfId="13666"/>
    <cellStyle name="Normal 38 6 2 3 3" xfId="8873"/>
    <cellStyle name="Normal 38 6 2 4" xfId="8874"/>
    <cellStyle name="Normal 38 6 2 5" xfId="6639"/>
    <cellStyle name="Normal 38 6 2 6" xfId="11853"/>
    <cellStyle name="Normal 38 6 2 7" xfId="4814"/>
    <cellStyle name="Normal 38 6 3" xfId="1509"/>
    <cellStyle name="Normal 38 6 3 2" xfId="3466"/>
    <cellStyle name="Normal 38 6 3 2 2" xfId="14132"/>
    <cellStyle name="Normal 38 6 3 2 3" xfId="8875"/>
    <cellStyle name="Normal 38 6 3 3" xfId="8876"/>
    <cellStyle name="Normal 38 6 3 4" xfId="7105"/>
    <cellStyle name="Normal 38 6 3 5" xfId="12319"/>
    <cellStyle name="Normal 38 6 3 6" xfId="5280"/>
    <cellStyle name="Normal 38 6 4" xfId="2543"/>
    <cellStyle name="Normal 38 6 4 2" xfId="13209"/>
    <cellStyle name="Normal 38 6 4 3" xfId="8877"/>
    <cellStyle name="Normal 38 6 5" xfId="8878"/>
    <cellStyle name="Normal 38 6 6" xfId="6182"/>
    <cellStyle name="Normal 38 6 7" xfId="11396"/>
    <cellStyle name="Normal 38 6 8" xfId="4357"/>
    <cellStyle name="Normal 38 7" xfId="808"/>
    <cellStyle name="Normal 38 7 2" xfId="1511"/>
    <cellStyle name="Normal 38 7 2 2" xfId="3468"/>
    <cellStyle name="Normal 38 7 2 2 2" xfId="14134"/>
    <cellStyle name="Normal 38 7 2 2 3" xfId="8879"/>
    <cellStyle name="Normal 38 7 2 3" xfId="8880"/>
    <cellStyle name="Normal 38 7 2 4" xfId="7107"/>
    <cellStyle name="Normal 38 7 2 5" xfId="12321"/>
    <cellStyle name="Normal 38 7 2 6" xfId="5282"/>
    <cellStyle name="Normal 38 7 3" xfId="2865"/>
    <cellStyle name="Normal 38 7 3 2" xfId="13531"/>
    <cellStyle name="Normal 38 7 3 3" xfId="8881"/>
    <cellStyle name="Normal 38 7 4" xfId="8882"/>
    <cellStyle name="Normal 38 7 5" xfId="6504"/>
    <cellStyle name="Normal 38 7 6" xfId="11718"/>
    <cellStyle name="Normal 38 7 7" xfId="4679"/>
    <cellStyle name="Normal 38 8" xfId="1275"/>
    <cellStyle name="Normal 38 8 2" xfId="3232"/>
    <cellStyle name="Normal 38 8 2 2" xfId="13898"/>
    <cellStyle name="Normal 38 8 2 3" xfId="8883"/>
    <cellStyle name="Normal 38 8 3" xfId="8884"/>
    <cellStyle name="Normal 38 8 4" xfId="6871"/>
    <cellStyle name="Normal 38 8 5" xfId="12085"/>
    <cellStyle name="Normal 38 8 6" xfId="5046"/>
    <cellStyle name="Normal 38 9" xfId="218"/>
    <cellStyle name="Normal 38 9 2" xfId="2498"/>
    <cellStyle name="Normal 38 9 2 2" xfId="13165"/>
    <cellStyle name="Normal 38 9 2 3" xfId="8885"/>
    <cellStyle name="Normal 38 9 3" xfId="8886"/>
    <cellStyle name="Normal 38 9 4" xfId="6137"/>
    <cellStyle name="Normal 38 9 5" xfId="11352"/>
    <cellStyle name="Normal 38 9 6" xfId="4313"/>
    <cellStyle name="Normal 39" xfId="149"/>
    <cellStyle name="Normal 39 2" xfId="523"/>
    <cellStyle name="Normal 39 2 2" xfId="1071"/>
    <cellStyle name="Normal 39 3" xfId="384"/>
    <cellStyle name="Normal 39 4" xfId="268"/>
    <cellStyle name="Normal 39 5" xfId="182"/>
    <cellStyle name="Normal 4" xfId="20"/>
    <cellStyle name="Normal 4 2" xfId="176"/>
    <cellStyle name="Normal 4 2 2" xfId="985"/>
    <cellStyle name="Normal 4 3" xfId="524"/>
    <cellStyle name="Normal 4 4" xfId="838"/>
    <cellStyle name="Normal 4 5" xfId="2056"/>
    <cellStyle name="Normal 40" xfId="150"/>
    <cellStyle name="Normal 40 2" xfId="525"/>
    <cellStyle name="Normal 40 2 2" xfId="1072"/>
    <cellStyle name="Normal 40 3" xfId="386"/>
    <cellStyle name="Normal 40 4" xfId="270"/>
    <cellStyle name="Normal 40 5" xfId="183"/>
    <cellStyle name="Normal 41" xfId="151"/>
    <cellStyle name="Normal 41 2" xfId="526"/>
    <cellStyle name="Normal 41 2 2" xfId="1073"/>
    <cellStyle name="Normal 41 3" xfId="388"/>
    <cellStyle name="Normal 41 4" xfId="272"/>
    <cellStyle name="Normal 41 5" xfId="184"/>
    <cellStyle name="Normal 42" xfId="152"/>
    <cellStyle name="Normal 42 2" xfId="527"/>
    <cellStyle name="Normal 42 2 2" xfId="1074"/>
    <cellStyle name="Normal 42 3" xfId="390"/>
    <cellStyle name="Normal 42 4" xfId="274"/>
    <cellStyle name="Normal 42 5" xfId="185"/>
    <cellStyle name="Normal 43" xfId="153"/>
    <cellStyle name="Normal 43 2" xfId="528"/>
    <cellStyle name="Normal 43 2 2" xfId="1075"/>
    <cellStyle name="Normal 43 3" xfId="392"/>
    <cellStyle name="Normal 43 4" xfId="276"/>
    <cellStyle name="Normal 43 5" xfId="186"/>
    <cellStyle name="Normal 44" xfId="154"/>
    <cellStyle name="Normal 44 2" xfId="529"/>
    <cellStyle name="Normal 44 2 2" xfId="1076"/>
    <cellStyle name="Normal 44 3" xfId="394"/>
    <cellStyle name="Normal 44 4" xfId="278"/>
    <cellStyle name="Normal 44 5" xfId="187"/>
    <cellStyle name="Normal 45" xfId="155"/>
    <cellStyle name="Normal 45 2" xfId="530"/>
    <cellStyle name="Normal 45 2 2" xfId="1077"/>
    <cellStyle name="Normal 45 3" xfId="395"/>
    <cellStyle name="Normal 45 4" xfId="279"/>
    <cellStyle name="Normal 45 5" xfId="188"/>
    <cellStyle name="Normal 46" xfId="156"/>
    <cellStyle name="Normal 46 2" xfId="531"/>
    <cellStyle name="Normal 46 2 2" xfId="1078"/>
    <cellStyle name="Normal 46 3" xfId="397"/>
    <cellStyle name="Normal 46 4" xfId="281"/>
    <cellStyle name="Normal 46 5" xfId="189"/>
    <cellStyle name="Normal 47" xfId="157"/>
    <cellStyle name="Normal 47 2" xfId="532"/>
    <cellStyle name="Normal 47 2 2" xfId="1079"/>
    <cellStyle name="Normal 47 3" xfId="399"/>
    <cellStyle name="Normal 47 4" xfId="283"/>
    <cellStyle name="Normal 47 5" xfId="190"/>
    <cellStyle name="Normal 48" xfId="158"/>
    <cellStyle name="Normal 48 2" xfId="533"/>
    <cellStyle name="Normal 48 2 2" xfId="1080"/>
    <cellStyle name="Normal 48 3" xfId="401"/>
    <cellStyle name="Normal 48 4" xfId="285"/>
    <cellStyle name="Normal 48 5" xfId="191"/>
    <cellStyle name="Normal 49" xfId="159"/>
    <cellStyle name="Normal 49 2" xfId="534"/>
    <cellStyle name="Normal 49 2 2" xfId="1081"/>
    <cellStyle name="Normal 49 3" xfId="403"/>
    <cellStyle name="Normal 49 4" xfId="287"/>
    <cellStyle name="Normal 49 5" xfId="192"/>
    <cellStyle name="Normal 5" xfId="23"/>
    <cellStyle name="Normal 5 10" xfId="809"/>
    <cellStyle name="Normal 5 10 2" xfId="1512"/>
    <cellStyle name="Normal 5 10 2 2" xfId="3469"/>
    <cellStyle name="Normal 5 10 2 2 2" xfId="14135"/>
    <cellStyle name="Normal 5 10 2 2 3" xfId="8887"/>
    <cellStyle name="Normal 5 10 2 3" xfId="8888"/>
    <cellStyle name="Normal 5 10 2 4" xfId="7108"/>
    <cellStyle name="Normal 5 10 2 5" xfId="12322"/>
    <cellStyle name="Normal 5 10 2 6" xfId="5283"/>
    <cellStyle name="Normal 5 10 3" xfId="2866"/>
    <cellStyle name="Normal 5 10 3 2" xfId="13532"/>
    <cellStyle name="Normal 5 10 3 3" xfId="8889"/>
    <cellStyle name="Normal 5 10 4" xfId="8890"/>
    <cellStyle name="Normal 5 10 5" xfId="6505"/>
    <cellStyle name="Normal 5 10 6" xfId="11719"/>
    <cellStyle name="Normal 5 10 7" xfId="4680"/>
    <cellStyle name="Normal 5 11" xfId="1276"/>
    <cellStyle name="Normal 5 11 2" xfId="3233"/>
    <cellStyle name="Normal 5 11 2 2" xfId="13899"/>
    <cellStyle name="Normal 5 11 2 3" xfId="8891"/>
    <cellStyle name="Normal 5 11 3" xfId="8892"/>
    <cellStyle name="Normal 5 11 4" xfId="6872"/>
    <cellStyle name="Normal 5 11 5" xfId="12086"/>
    <cellStyle name="Normal 5 11 6" xfId="5047"/>
    <cellStyle name="Normal 5 12" xfId="219"/>
    <cellStyle name="Normal 5 12 2" xfId="2499"/>
    <cellStyle name="Normal 5 12 2 2" xfId="13166"/>
    <cellStyle name="Normal 5 12 2 3" xfId="8893"/>
    <cellStyle name="Normal 5 12 3" xfId="8894"/>
    <cellStyle name="Normal 5 12 4" xfId="6138"/>
    <cellStyle name="Normal 5 12 5" xfId="11353"/>
    <cellStyle name="Normal 5 12 6" xfId="4314"/>
    <cellStyle name="Normal 5 13" xfId="2089"/>
    <cellStyle name="Normal 5 14" xfId="2114"/>
    <cellStyle name="Normal 5 14 2" xfId="3973"/>
    <cellStyle name="Normal 5 14 2 2" xfId="14636"/>
    <cellStyle name="Normal 5 14 2 3" xfId="8895"/>
    <cellStyle name="Normal 5 14 3" xfId="8896"/>
    <cellStyle name="Normal 5 14 4" xfId="7612"/>
    <cellStyle name="Normal 5 14 5" xfId="12823"/>
    <cellStyle name="Normal 5 14 6" xfId="5784"/>
    <cellStyle name="Normal 5 15" xfId="2265"/>
    <cellStyle name="Normal 5 15 2" xfId="4109"/>
    <cellStyle name="Normal 5 15 2 2" xfId="14772"/>
    <cellStyle name="Normal 5 15 2 3" xfId="8897"/>
    <cellStyle name="Normal 5 15 3" xfId="7748"/>
    <cellStyle name="Normal 5 15 4" xfId="12959"/>
    <cellStyle name="Normal 5 15 5" xfId="5920"/>
    <cellStyle name="Normal 5 16" xfId="2444"/>
    <cellStyle name="Normal 5 16 2" xfId="8898"/>
    <cellStyle name="Normal 5 16 3" xfId="13112"/>
    <cellStyle name="Normal 5 16 4" xfId="6042"/>
    <cellStyle name="Normal 5 17" xfId="8899"/>
    <cellStyle name="Normal 5 18" xfId="6083"/>
    <cellStyle name="Normal 5 19" xfId="11299"/>
    <cellStyle name="Normal 5 2" xfId="54"/>
    <cellStyle name="Normal 5 2 10" xfId="1277"/>
    <cellStyle name="Normal 5 2 10 2" xfId="3234"/>
    <cellStyle name="Normal 5 2 10 2 2" xfId="13900"/>
    <cellStyle name="Normal 5 2 10 2 3" xfId="8900"/>
    <cellStyle name="Normal 5 2 10 3" xfId="8901"/>
    <cellStyle name="Normal 5 2 10 4" xfId="6873"/>
    <cellStyle name="Normal 5 2 10 5" xfId="12087"/>
    <cellStyle name="Normal 5 2 10 6" xfId="5048"/>
    <cellStyle name="Normal 5 2 11" xfId="220"/>
    <cellStyle name="Normal 5 2 11 2" xfId="2500"/>
    <cellStyle name="Normal 5 2 11 2 2" xfId="13167"/>
    <cellStyle name="Normal 5 2 11 2 3" xfId="8902"/>
    <cellStyle name="Normal 5 2 11 3" xfId="8903"/>
    <cellStyle name="Normal 5 2 11 4" xfId="6139"/>
    <cellStyle name="Normal 5 2 11 5" xfId="11354"/>
    <cellStyle name="Normal 5 2 11 6" xfId="4315"/>
    <cellStyle name="Normal 5 2 12" xfId="2115"/>
    <cellStyle name="Normal 5 2 12 2" xfId="3974"/>
    <cellStyle name="Normal 5 2 12 2 2" xfId="14637"/>
    <cellStyle name="Normal 5 2 12 2 3" xfId="8904"/>
    <cellStyle name="Normal 5 2 12 3" xfId="8905"/>
    <cellStyle name="Normal 5 2 12 4" xfId="7613"/>
    <cellStyle name="Normal 5 2 12 5" xfId="12824"/>
    <cellStyle name="Normal 5 2 12 6" xfId="5785"/>
    <cellStyle name="Normal 5 2 13" xfId="2266"/>
    <cellStyle name="Normal 5 2 13 2" xfId="4110"/>
    <cellStyle name="Normal 5 2 13 2 2" xfId="14773"/>
    <cellStyle name="Normal 5 2 13 2 3" xfId="8906"/>
    <cellStyle name="Normal 5 2 13 3" xfId="7749"/>
    <cellStyle name="Normal 5 2 13 4" xfId="12960"/>
    <cellStyle name="Normal 5 2 13 5" xfId="5921"/>
    <cellStyle name="Normal 5 2 14" xfId="2424"/>
    <cellStyle name="Normal 5 2 14 2" xfId="8907"/>
    <cellStyle name="Normal 5 2 14 3" xfId="13099"/>
    <cellStyle name="Normal 5 2 14 4" xfId="6048"/>
    <cellStyle name="Normal 5 2 15" xfId="2450"/>
    <cellStyle name="Normal 5 2 15 2" xfId="13118"/>
    <cellStyle name="Normal 5 2 15 3" xfId="8908"/>
    <cellStyle name="Normal 5 2 16" xfId="6089"/>
    <cellStyle name="Normal 5 2 17" xfId="11305"/>
    <cellStyle name="Normal 5 2 18" xfId="4266"/>
    <cellStyle name="Normal 5 2 2" xfId="101"/>
    <cellStyle name="Normal 5 2 2 10" xfId="2116"/>
    <cellStyle name="Normal 5 2 2 10 2" xfId="3975"/>
    <cellStyle name="Normal 5 2 2 10 2 2" xfId="14638"/>
    <cellStyle name="Normal 5 2 2 10 2 3" xfId="8909"/>
    <cellStyle name="Normal 5 2 2 10 3" xfId="8910"/>
    <cellStyle name="Normal 5 2 2 10 4" xfId="7614"/>
    <cellStyle name="Normal 5 2 2 10 5" xfId="12825"/>
    <cellStyle name="Normal 5 2 2 10 6" xfId="5786"/>
    <cellStyle name="Normal 5 2 2 11" xfId="2267"/>
    <cellStyle name="Normal 5 2 2 11 2" xfId="4111"/>
    <cellStyle name="Normal 5 2 2 11 2 2" xfId="14774"/>
    <cellStyle name="Normal 5 2 2 11 2 3" xfId="8911"/>
    <cellStyle name="Normal 5 2 2 11 3" xfId="7750"/>
    <cellStyle name="Normal 5 2 2 11 4" xfId="12961"/>
    <cellStyle name="Normal 5 2 2 11 5" xfId="5922"/>
    <cellStyle name="Normal 5 2 2 12" xfId="2459"/>
    <cellStyle name="Normal 5 2 2 12 2" xfId="8912"/>
    <cellStyle name="Normal 5 2 2 12 3" xfId="13127"/>
    <cellStyle name="Normal 5 2 2 12 4" xfId="6064"/>
    <cellStyle name="Normal 5 2 2 13" xfId="8913"/>
    <cellStyle name="Normal 5 2 2 14" xfId="6098"/>
    <cellStyle name="Normal 5 2 2 15" xfId="11314"/>
    <cellStyle name="Normal 5 2 2 16" xfId="4275"/>
    <cellStyle name="Normal 5 2 2 2" xfId="537"/>
    <cellStyle name="Normal 5 2 2 2 10" xfId="11494"/>
    <cellStyle name="Normal 5 2 2 2 11" xfId="4455"/>
    <cellStyle name="Normal 5 2 2 2 2" xfId="708"/>
    <cellStyle name="Normal 5 2 2 2 2 2" xfId="1174"/>
    <cellStyle name="Normal 5 2 2 2 2 2 2" xfId="1515"/>
    <cellStyle name="Normal 5 2 2 2 2 2 2 2" xfId="3472"/>
    <cellStyle name="Normal 5 2 2 2 2 2 2 2 2" xfId="14138"/>
    <cellStyle name="Normal 5 2 2 2 2 2 2 2 3" xfId="8914"/>
    <cellStyle name="Normal 5 2 2 2 2 2 2 3" xfId="8915"/>
    <cellStyle name="Normal 5 2 2 2 2 2 2 4" xfId="7111"/>
    <cellStyle name="Normal 5 2 2 2 2 2 2 5" xfId="12325"/>
    <cellStyle name="Normal 5 2 2 2 2 2 2 6" xfId="5286"/>
    <cellStyle name="Normal 5 2 2 2 2 2 3" xfId="3143"/>
    <cellStyle name="Normal 5 2 2 2 2 2 3 2" xfId="13809"/>
    <cellStyle name="Normal 5 2 2 2 2 2 3 3" xfId="8916"/>
    <cellStyle name="Normal 5 2 2 2 2 2 4" xfId="8917"/>
    <cellStyle name="Normal 5 2 2 2 2 2 5" xfId="6782"/>
    <cellStyle name="Normal 5 2 2 2 2 2 6" xfId="11996"/>
    <cellStyle name="Normal 5 2 2 2 2 2 7" xfId="4957"/>
    <cellStyle name="Normal 5 2 2 2 2 3" xfId="1514"/>
    <cellStyle name="Normal 5 2 2 2 2 3 2" xfId="3471"/>
    <cellStyle name="Normal 5 2 2 2 2 3 2 2" xfId="14137"/>
    <cellStyle name="Normal 5 2 2 2 2 3 2 3" xfId="8918"/>
    <cellStyle name="Normal 5 2 2 2 2 3 3" xfId="8919"/>
    <cellStyle name="Normal 5 2 2 2 2 3 4" xfId="7110"/>
    <cellStyle name="Normal 5 2 2 2 2 3 5" xfId="12324"/>
    <cellStyle name="Normal 5 2 2 2 2 3 6" xfId="5285"/>
    <cellStyle name="Normal 5 2 2 2 2 4" xfId="2776"/>
    <cellStyle name="Normal 5 2 2 2 2 4 2" xfId="13442"/>
    <cellStyle name="Normal 5 2 2 2 2 4 3" xfId="8920"/>
    <cellStyle name="Normal 5 2 2 2 2 5" xfId="8921"/>
    <cellStyle name="Normal 5 2 2 2 2 6" xfId="6415"/>
    <cellStyle name="Normal 5 2 2 2 2 7" xfId="11629"/>
    <cellStyle name="Normal 5 2 2 2 2 8" xfId="4590"/>
    <cellStyle name="Normal 5 2 2 2 3" xfId="861"/>
    <cellStyle name="Normal 5 2 2 2 3 2" xfId="1516"/>
    <cellStyle name="Normal 5 2 2 2 3 2 2" xfId="3473"/>
    <cellStyle name="Normal 5 2 2 2 3 2 2 2" xfId="14139"/>
    <cellStyle name="Normal 5 2 2 2 3 2 2 3" xfId="8922"/>
    <cellStyle name="Normal 5 2 2 2 3 2 3" xfId="8923"/>
    <cellStyle name="Normal 5 2 2 2 3 2 4" xfId="7112"/>
    <cellStyle name="Normal 5 2 2 2 3 2 5" xfId="12326"/>
    <cellStyle name="Normal 5 2 2 2 3 2 6" xfId="5287"/>
    <cellStyle name="Normal 5 2 2 2 3 3" xfId="2914"/>
    <cellStyle name="Normal 5 2 2 2 3 3 2" xfId="13580"/>
    <cellStyle name="Normal 5 2 2 2 3 3 3" xfId="8924"/>
    <cellStyle name="Normal 5 2 2 2 3 4" xfId="8925"/>
    <cellStyle name="Normal 5 2 2 2 3 5" xfId="6553"/>
    <cellStyle name="Normal 5 2 2 2 3 6" xfId="11767"/>
    <cellStyle name="Normal 5 2 2 2 3 7" xfId="4728"/>
    <cellStyle name="Normal 5 2 2 2 4" xfId="1513"/>
    <cellStyle name="Normal 5 2 2 2 4 2" xfId="3470"/>
    <cellStyle name="Normal 5 2 2 2 4 2 2" xfId="14136"/>
    <cellStyle name="Normal 5 2 2 2 4 2 3" xfId="8926"/>
    <cellStyle name="Normal 5 2 2 2 4 3" xfId="8927"/>
    <cellStyle name="Normal 5 2 2 2 4 4" xfId="7109"/>
    <cellStyle name="Normal 5 2 2 2 4 5" xfId="12323"/>
    <cellStyle name="Normal 5 2 2 2 4 6" xfId="5284"/>
    <cellStyle name="Normal 5 2 2 2 5" xfId="2168"/>
    <cellStyle name="Normal 5 2 2 2 5 2" xfId="4022"/>
    <cellStyle name="Normal 5 2 2 2 5 2 2" xfId="14685"/>
    <cellStyle name="Normal 5 2 2 2 5 2 3" xfId="8928"/>
    <cellStyle name="Normal 5 2 2 2 5 3" xfId="8929"/>
    <cellStyle name="Normal 5 2 2 2 5 4" xfId="7661"/>
    <cellStyle name="Normal 5 2 2 2 5 5" xfId="12872"/>
    <cellStyle name="Normal 5 2 2 2 5 6" xfId="5833"/>
    <cellStyle name="Normal 5 2 2 2 6" xfId="2313"/>
    <cellStyle name="Normal 5 2 2 2 6 2" xfId="4157"/>
    <cellStyle name="Normal 5 2 2 2 6 2 2" xfId="14820"/>
    <cellStyle name="Normal 5 2 2 2 6 2 3" xfId="8930"/>
    <cellStyle name="Normal 5 2 2 2 6 3" xfId="7796"/>
    <cellStyle name="Normal 5 2 2 2 6 4" xfId="13007"/>
    <cellStyle name="Normal 5 2 2 2 6 5" xfId="5968"/>
    <cellStyle name="Normal 5 2 2 2 7" xfId="2641"/>
    <cellStyle name="Normal 5 2 2 2 7 2" xfId="13307"/>
    <cellStyle name="Normal 5 2 2 2 7 3" xfId="8931"/>
    <cellStyle name="Normal 5 2 2 2 8" xfId="8932"/>
    <cellStyle name="Normal 5 2 2 2 9" xfId="6280"/>
    <cellStyle name="Normal 5 2 2 3" xfId="611"/>
    <cellStyle name="Normal 5 2 2 3 10" xfId="11537"/>
    <cellStyle name="Normal 5 2 2 3 11" xfId="4498"/>
    <cellStyle name="Normal 5 2 2 3 2" xfId="752"/>
    <cellStyle name="Normal 5 2 2 3 2 2" xfId="1217"/>
    <cellStyle name="Normal 5 2 2 3 2 2 2" xfId="1519"/>
    <cellStyle name="Normal 5 2 2 3 2 2 2 2" xfId="3476"/>
    <cellStyle name="Normal 5 2 2 3 2 2 2 2 2" xfId="14142"/>
    <cellStyle name="Normal 5 2 2 3 2 2 2 2 3" xfId="8933"/>
    <cellStyle name="Normal 5 2 2 3 2 2 2 3" xfId="8934"/>
    <cellStyle name="Normal 5 2 2 3 2 2 2 4" xfId="7115"/>
    <cellStyle name="Normal 5 2 2 3 2 2 2 5" xfId="12329"/>
    <cellStyle name="Normal 5 2 2 3 2 2 2 6" xfId="5290"/>
    <cellStyle name="Normal 5 2 2 3 2 2 3" xfId="3186"/>
    <cellStyle name="Normal 5 2 2 3 2 2 3 2" xfId="13852"/>
    <cellStyle name="Normal 5 2 2 3 2 2 3 3" xfId="8935"/>
    <cellStyle name="Normal 5 2 2 3 2 2 4" xfId="8936"/>
    <cellStyle name="Normal 5 2 2 3 2 2 5" xfId="6825"/>
    <cellStyle name="Normal 5 2 2 3 2 2 6" xfId="12039"/>
    <cellStyle name="Normal 5 2 2 3 2 2 7" xfId="5000"/>
    <cellStyle name="Normal 5 2 2 3 2 3" xfId="1518"/>
    <cellStyle name="Normal 5 2 2 3 2 3 2" xfId="3475"/>
    <cellStyle name="Normal 5 2 2 3 2 3 2 2" xfId="14141"/>
    <cellStyle name="Normal 5 2 2 3 2 3 2 3" xfId="8937"/>
    <cellStyle name="Normal 5 2 2 3 2 3 3" xfId="8938"/>
    <cellStyle name="Normal 5 2 2 3 2 3 4" xfId="7114"/>
    <cellStyle name="Normal 5 2 2 3 2 3 5" xfId="12328"/>
    <cellStyle name="Normal 5 2 2 3 2 3 6" xfId="5289"/>
    <cellStyle name="Normal 5 2 2 3 2 4" xfId="2819"/>
    <cellStyle name="Normal 5 2 2 3 2 4 2" xfId="13485"/>
    <cellStyle name="Normal 5 2 2 3 2 4 3" xfId="8939"/>
    <cellStyle name="Normal 5 2 2 3 2 5" xfId="8940"/>
    <cellStyle name="Normal 5 2 2 3 2 6" xfId="6458"/>
    <cellStyle name="Normal 5 2 2 3 2 7" xfId="11672"/>
    <cellStyle name="Normal 5 2 2 3 2 8" xfId="4633"/>
    <cellStyle name="Normal 5 2 2 3 3" xfId="905"/>
    <cellStyle name="Normal 5 2 2 3 3 2" xfId="1520"/>
    <cellStyle name="Normal 5 2 2 3 3 2 2" xfId="3477"/>
    <cellStyle name="Normal 5 2 2 3 3 2 2 2" xfId="14143"/>
    <cellStyle name="Normal 5 2 2 3 3 2 2 3" xfId="8941"/>
    <cellStyle name="Normal 5 2 2 3 3 2 3" xfId="8942"/>
    <cellStyle name="Normal 5 2 2 3 3 2 4" xfId="7116"/>
    <cellStyle name="Normal 5 2 2 3 3 2 5" xfId="12330"/>
    <cellStyle name="Normal 5 2 2 3 3 2 6" xfId="5291"/>
    <cellStyle name="Normal 5 2 2 3 3 3" xfId="2957"/>
    <cellStyle name="Normal 5 2 2 3 3 3 2" xfId="13623"/>
    <cellStyle name="Normal 5 2 2 3 3 3 3" xfId="8943"/>
    <cellStyle name="Normal 5 2 2 3 3 4" xfId="8944"/>
    <cellStyle name="Normal 5 2 2 3 3 5" xfId="6596"/>
    <cellStyle name="Normal 5 2 2 3 3 6" xfId="11810"/>
    <cellStyle name="Normal 5 2 2 3 3 7" xfId="4771"/>
    <cellStyle name="Normal 5 2 2 3 4" xfId="1517"/>
    <cellStyle name="Normal 5 2 2 3 4 2" xfId="3474"/>
    <cellStyle name="Normal 5 2 2 3 4 2 2" xfId="14140"/>
    <cellStyle name="Normal 5 2 2 3 4 2 3" xfId="8945"/>
    <cellStyle name="Normal 5 2 2 3 4 3" xfId="8946"/>
    <cellStyle name="Normal 5 2 2 3 4 4" xfId="7113"/>
    <cellStyle name="Normal 5 2 2 3 4 5" xfId="12327"/>
    <cellStyle name="Normal 5 2 2 3 4 6" xfId="5288"/>
    <cellStyle name="Normal 5 2 2 3 5" xfId="2212"/>
    <cellStyle name="Normal 5 2 2 3 5 2" xfId="4065"/>
    <cellStyle name="Normal 5 2 2 3 5 2 2" xfId="14728"/>
    <cellStyle name="Normal 5 2 2 3 5 2 3" xfId="8947"/>
    <cellStyle name="Normal 5 2 2 3 5 3" xfId="8948"/>
    <cellStyle name="Normal 5 2 2 3 5 4" xfId="7704"/>
    <cellStyle name="Normal 5 2 2 3 5 5" xfId="12915"/>
    <cellStyle name="Normal 5 2 2 3 5 6" xfId="5876"/>
    <cellStyle name="Normal 5 2 2 3 6" xfId="2356"/>
    <cellStyle name="Normal 5 2 2 3 6 2" xfId="4200"/>
    <cellStyle name="Normal 5 2 2 3 6 2 2" xfId="14863"/>
    <cellStyle name="Normal 5 2 2 3 6 2 3" xfId="8949"/>
    <cellStyle name="Normal 5 2 2 3 6 3" xfId="7839"/>
    <cellStyle name="Normal 5 2 2 3 6 4" xfId="13050"/>
    <cellStyle name="Normal 5 2 2 3 6 5" xfId="6011"/>
    <cellStyle name="Normal 5 2 2 3 7" xfId="2684"/>
    <cellStyle name="Normal 5 2 2 3 7 2" xfId="13350"/>
    <cellStyle name="Normal 5 2 2 3 7 3" xfId="8950"/>
    <cellStyle name="Normal 5 2 2 3 8" xfId="8951"/>
    <cellStyle name="Normal 5 2 2 3 9" xfId="6323"/>
    <cellStyle name="Normal 5 2 2 4" xfId="445"/>
    <cellStyle name="Normal 5 2 2 4 2" xfId="1015"/>
    <cellStyle name="Normal 5 2 2 4 2 2" xfId="1522"/>
    <cellStyle name="Normal 5 2 2 4 2 2 2" xfId="3479"/>
    <cellStyle name="Normal 5 2 2 4 2 2 2 2" xfId="14145"/>
    <cellStyle name="Normal 5 2 2 4 2 2 2 3" xfId="8952"/>
    <cellStyle name="Normal 5 2 2 4 2 2 3" xfId="8953"/>
    <cellStyle name="Normal 5 2 2 4 2 2 4" xfId="7118"/>
    <cellStyle name="Normal 5 2 2 4 2 2 5" xfId="12332"/>
    <cellStyle name="Normal 5 2 2 4 2 2 6" xfId="5293"/>
    <cellStyle name="Normal 5 2 2 4 2 3" xfId="3047"/>
    <cellStyle name="Normal 5 2 2 4 2 3 2" xfId="13713"/>
    <cellStyle name="Normal 5 2 2 4 2 3 3" xfId="8954"/>
    <cellStyle name="Normal 5 2 2 4 2 4" xfId="8955"/>
    <cellStyle name="Normal 5 2 2 4 2 5" xfId="6686"/>
    <cellStyle name="Normal 5 2 2 4 2 6" xfId="11900"/>
    <cellStyle name="Normal 5 2 2 4 2 7" xfId="4861"/>
    <cellStyle name="Normal 5 2 2 4 3" xfId="1521"/>
    <cellStyle name="Normal 5 2 2 4 3 2" xfId="3478"/>
    <cellStyle name="Normal 5 2 2 4 3 2 2" xfId="14144"/>
    <cellStyle name="Normal 5 2 2 4 3 2 3" xfId="8956"/>
    <cellStyle name="Normal 5 2 2 4 3 3" xfId="8957"/>
    <cellStyle name="Normal 5 2 2 4 3 4" xfId="7117"/>
    <cellStyle name="Normal 5 2 2 4 3 5" xfId="12331"/>
    <cellStyle name="Normal 5 2 2 4 3 6" xfId="5292"/>
    <cellStyle name="Normal 5 2 2 4 4" xfId="2595"/>
    <cellStyle name="Normal 5 2 2 4 4 2" xfId="13261"/>
    <cellStyle name="Normal 5 2 2 4 4 3" xfId="8958"/>
    <cellStyle name="Normal 5 2 2 4 5" xfId="8959"/>
    <cellStyle name="Normal 5 2 2 4 6" xfId="6234"/>
    <cellStyle name="Normal 5 2 2 4 7" xfId="11448"/>
    <cellStyle name="Normal 5 2 2 4 8" xfId="4409"/>
    <cellStyle name="Normal 5 2 2 5" xfId="662"/>
    <cellStyle name="Normal 5 2 2 5 2" xfId="1128"/>
    <cellStyle name="Normal 5 2 2 5 2 2" xfId="1524"/>
    <cellStyle name="Normal 5 2 2 5 2 2 2" xfId="3481"/>
    <cellStyle name="Normal 5 2 2 5 2 2 2 2" xfId="14147"/>
    <cellStyle name="Normal 5 2 2 5 2 2 2 3" xfId="8960"/>
    <cellStyle name="Normal 5 2 2 5 2 2 3" xfId="8961"/>
    <cellStyle name="Normal 5 2 2 5 2 2 4" xfId="7120"/>
    <cellStyle name="Normal 5 2 2 5 2 2 5" xfId="12334"/>
    <cellStyle name="Normal 5 2 2 5 2 2 6" xfId="5295"/>
    <cellStyle name="Normal 5 2 2 5 2 3" xfId="3097"/>
    <cellStyle name="Normal 5 2 2 5 2 3 2" xfId="13763"/>
    <cellStyle name="Normal 5 2 2 5 2 3 3" xfId="8962"/>
    <cellStyle name="Normal 5 2 2 5 2 4" xfId="8963"/>
    <cellStyle name="Normal 5 2 2 5 2 5" xfId="6736"/>
    <cellStyle name="Normal 5 2 2 5 2 6" xfId="11950"/>
    <cellStyle name="Normal 5 2 2 5 2 7" xfId="4911"/>
    <cellStyle name="Normal 5 2 2 5 3" xfId="1523"/>
    <cellStyle name="Normal 5 2 2 5 3 2" xfId="3480"/>
    <cellStyle name="Normal 5 2 2 5 3 2 2" xfId="14146"/>
    <cellStyle name="Normal 5 2 2 5 3 2 3" xfId="8964"/>
    <cellStyle name="Normal 5 2 2 5 3 3" xfId="8965"/>
    <cellStyle name="Normal 5 2 2 5 3 4" xfId="7119"/>
    <cellStyle name="Normal 5 2 2 5 3 5" xfId="12333"/>
    <cellStyle name="Normal 5 2 2 5 3 6" xfId="5294"/>
    <cellStyle name="Normal 5 2 2 5 4" xfId="2730"/>
    <cellStyle name="Normal 5 2 2 5 4 2" xfId="13396"/>
    <cellStyle name="Normal 5 2 2 5 4 3" xfId="8966"/>
    <cellStyle name="Normal 5 2 2 5 5" xfId="8967"/>
    <cellStyle name="Normal 5 2 2 5 6" xfId="6369"/>
    <cellStyle name="Normal 5 2 2 5 7" xfId="11583"/>
    <cellStyle name="Normal 5 2 2 5 8" xfId="4544"/>
    <cellStyle name="Normal 5 2 2 6" xfId="329"/>
    <cellStyle name="Normal 5 2 2 6 2" xfId="957"/>
    <cellStyle name="Normal 5 2 2 6 2 2" xfId="1526"/>
    <cellStyle name="Normal 5 2 2 6 2 2 2" xfId="3483"/>
    <cellStyle name="Normal 5 2 2 6 2 2 2 2" xfId="14149"/>
    <cellStyle name="Normal 5 2 2 6 2 2 2 3" xfId="8968"/>
    <cellStyle name="Normal 5 2 2 6 2 2 3" xfId="8969"/>
    <cellStyle name="Normal 5 2 2 6 2 2 4" xfId="7122"/>
    <cellStyle name="Normal 5 2 2 6 2 2 5" xfId="12336"/>
    <cellStyle name="Normal 5 2 2 6 2 2 6" xfId="5297"/>
    <cellStyle name="Normal 5 2 2 6 2 3" xfId="3003"/>
    <cellStyle name="Normal 5 2 2 6 2 3 2" xfId="13669"/>
    <cellStyle name="Normal 5 2 2 6 2 3 3" xfId="8970"/>
    <cellStyle name="Normal 5 2 2 6 2 4" xfId="8971"/>
    <cellStyle name="Normal 5 2 2 6 2 5" xfId="6642"/>
    <cellStyle name="Normal 5 2 2 6 2 6" xfId="11856"/>
    <cellStyle name="Normal 5 2 2 6 2 7" xfId="4817"/>
    <cellStyle name="Normal 5 2 2 6 3" xfId="1525"/>
    <cellStyle name="Normal 5 2 2 6 3 2" xfId="3482"/>
    <cellStyle name="Normal 5 2 2 6 3 2 2" xfId="14148"/>
    <cellStyle name="Normal 5 2 2 6 3 2 3" xfId="8972"/>
    <cellStyle name="Normal 5 2 2 6 3 3" xfId="8973"/>
    <cellStyle name="Normal 5 2 2 6 3 4" xfId="7121"/>
    <cellStyle name="Normal 5 2 2 6 3 5" xfId="12335"/>
    <cellStyle name="Normal 5 2 2 6 3 6" xfId="5296"/>
    <cellStyle name="Normal 5 2 2 6 4" xfId="2546"/>
    <cellStyle name="Normal 5 2 2 6 4 2" xfId="13212"/>
    <cellStyle name="Normal 5 2 2 6 4 3" xfId="8974"/>
    <cellStyle name="Normal 5 2 2 6 5" xfId="8975"/>
    <cellStyle name="Normal 5 2 2 6 6" xfId="6185"/>
    <cellStyle name="Normal 5 2 2 6 7" xfId="11399"/>
    <cellStyle name="Normal 5 2 2 6 8" xfId="4360"/>
    <cellStyle name="Normal 5 2 2 7" xfId="811"/>
    <cellStyle name="Normal 5 2 2 7 2" xfId="1527"/>
    <cellStyle name="Normal 5 2 2 7 2 2" xfId="3484"/>
    <cellStyle name="Normal 5 2 2 7 2 2 2" xfId="14150"/>
    <cellStyle name="Normal 5 2 2 7 2 2 3" xfId="8976"/>
    <cellStyle name="Normal 5 2 2 7 2 3" xfId="8977"/>
    <cellStyle name="Normal 5 2 2 7 2 4" xfId="7123"/>
    <cellStyle name="Normal 5 2 2 7 2 5" xfId="12337"/>
    <cellStyle name="Normal 5 2 2 7 2 6" xfId="5298"/>
    <cellStyle name="Normal 5 2 2 7 3" xfId="2868"/>
    <cellStyle name="Normal 5 2 2 7 3 2" xfId="13534"/>
    <cellStyle name="Normal 5 2 2 7 3 3" xfId="8978"/>
    <cellStyle name="Normal 5 2 2 7 4" xfId="8979"/>
    <cellStyle name="Normal 5 2 2 7 5" xfId="6507"/>
    <cellStyle name="Normal 5 2 2 7 6" xfId="11721"/>
    <cellStyle name="Normal 5 2 2 7 7" xfId="4682"/>
    <cellStyle name="Normal 5 2 2 8" xfId="1278"/>
    <cellStyle name="Normal 5 2 2 8 2" xfId="3235"/>
    <cellStyle name="Normal 5 2 2 8 2 2" xfId="13901"/>
    <cellStyle name="Normal 5 2 2 8 2 3" xfId="8980"/>
    <cellStyle name="Normal 5 2 2 8 3" xfId="8981"/>
    <cellStyle name="Normal 5 2 2 8 4" xfId="6874"/>
    <cellStyle name="Normal 5 2 2 8 5" xfId="12088"/>
    <cellStyle name="Normal 5 2 2 8 6" xfId="5049"/>
    <cellStyle name="Normal 5 2 2 9" xfId="221"/>
    <cellStyle name="Normal 5 2 2 9 2" xfId="2501"/>
    <cellStyle name="Normal 5 2 2 9 2 2" xfId="13168"/>
    <cellStyle name="Normal 5 2 2 9 2 3" xfId="8982"/>
    <cellStyle name="Normal 5 2 2 9 3" xfId="8983"/>
    <cellStyle name="Normal 5 2 2 9 4" xfId="6140"/>
    <cellStyle name="Normal 5 2 2 9 5" xfId="11355"/>
    <cellStyle name="Normal 5 2 2 9 6" xfId="4316"/>
    <cellStyle name="Normal 5 2 3" xfId="138"/>
    <cellStyle name="Normal 5 2 3 10" xfId="2117"/>
    <cellStyle name="Normal 5 2 3 10 2" xfId="3976"/>
    <cellStyle name="Normal 5 2 3 10 2 2" xfId="14639"/>
    <cellStyle name="Normal 5 2 3 10 2 3" xfId="8984"/>
    <cellStyle name="Normal 5 2 3 10 3" xfId="8985"/>
    <cellStyle name="Normal 5 2 3 10 4" xfId="7615"/>
    <cellStyle name="Normal 5 2 3 10 5" xfId="12826"/>
    <cellStyle name="Normal 5 2 3 10 6" xfId="5787"/>
    <cellStyle name="Normal 5 2 3 11" xfId="2268"/>
    <cellStyle name="Normal 5 2 3 11 2" xfId="4112"/>
    <cellStyle name="Normal 5 2 3 11 2 2" xfId="14775"/>
    <cellStyle name="Normal 5 2 3 11 2 3" xfId="8986"/>
    <cellStyle name="Normal 5 2 3 11 3" xfId="7751"/>
    <cellStyle name="Normal 5 2 3 11 4" xfId="12962"/>
    <cellStyle name="Normal 5 2 3 11 5" xfId="5923"/>
    <cellStyle name="Normal 5 2 3 12" xfId="2474"/>
    <cellStyle name="Normal 5 2 3 12 2" xfId="8987"/>
    <cellStyle name="Normal 5 2 3 12 3" xfId="13142"/>
    <cellStyle name="Normal 5 2 3 12 4" xfId="6065"/>
    <cellStyle name="Normal 5 2 3 13" xfId="8988"/>
    <cellStyle name="Normal 5 2 3 14" xfId="6113"/>
    <cellStyle name="Normal 5 2 3 15" xfId="11329"/>
    <cellStyle name="Normal 5 2 3 16" xfId="4290"/>
    <cellStyle name="Normal 5 2 3 2" xfId="538"/>
    <cellStyle name="Normal 5 2 3 2 10" xfId="11495"/>
    <cellStyle name="Normal 5 2 3 2 11" xfId="4456"/>
    <cellStyle name="Normal 5 2 3 2 2" xfId="709"/>
    <cellStyle name="Normal 5 2 3 2 2 2" xfId="1175"/>
    <cellStyle name="Normal 5 2 3 2 2 2 2" xfId="1530"/>
    <cellStyle name="Normal 5 2 3 2 2 2 2 2" xfId="3487"/>
    <cellStyle name="Normal 5 2 3 2 2 2 2 2 2" xfId="14153"/>
    <cellStyle name="Normal 5 2 3 2 2 2 2 2 3" xfId="8989"/>
    <cellStyle name="Normal 5 2 3 2 2 2 2 3" xfId="8990"/>
    <cellStyle name="Normal 5 2 3 2 2 2 2 4" xfId="7126"/>
    <cellStyle name="Normal 5 2 3 2 2 2 2 5" xfId="12340"/>
    <cellStyle name="Normal 5 2 3 2 2 2 2 6" xfId="5301"/>
    <cellStyle name="Normal 5 2 3 2 2 2 3" xfId="3144"/>
    <cellStyle name="Normal 5 2 3 2 2 2 3 2" xfId="13810"/>
    <cellStyle name="Normal 5 2 3 2 2 2 3 3" xfId="8991"/>
    <cellStyle name="Normal 5 2 3 2 2 2 4" xfId="8992"/>
    <cellStyle name="Normal 5 2 3 2 2 2 5" xfId="6783"/>
    <cellStyle name="Normal 5 2 3 2 2 2 6" xfId="11997"/>
    <cellStyle name="Normal 5 2 3 2 2 2 7" xfId="4958"/>
    <cellStyle name="Normal 5 2 3 2 2 3" xfId="1529"/>
    <cellStyle name="Normal 5 2 3 2 2 3 2" xfId="3486"/>
    <cellStyle name="Normal 5 2 3 2 2 3 2 2" xfId="14152"/>
    <cellStyle name="Normal 5 2 3 2 2 3 2 3" xfId="8993"/>
    <cellStyle name="Normal 5 2 3 2 2 3 3" xfId="8994"/>
    <cellStyle name="Normal 5 2 3 2 2 3 4" xfId="7125"/>
    <cellStyle name="Normal 5 2 3 2 2 3 5" xfId="12339"/>
    <cellStyle name="Normal 5 2 3 2 2 3 6" xfId="5300"/>
    <cellStyle name="Normal 5 2 3 2 2 4" xfId="2777"/>
    <cellStyle name="Normal 5 2 3 2 2 4 2" xfId="13443"/>
    <cellStyle name="Normal 5 2 3 2 2 4 3" xfId="8995"/>
    <cellStyle name="Normal 5 2 3 2 2 5" xfId="8996"/>
    <cellStyle name="Normal 5 2 3 2 2 6" xfId="6416"/>
    <cellStyle name="Normal 5 2 3 2 2 7" xfId="11630"/>
    <cellStyle name="Normal 5 2 3 2 2 8" xfId="4591"/>
    <cellStyle name="Normal 5 2 3 2 3" xfId="862"/>
    <cellStyle name="Normal 5 2 3 2 3 2" xfId="1531"/>
    <cellStyle name="Normal 5 2 3 2 3 2 2" xfId="3488"/>
    <cellStyle name="Normal 5 2 3 2 3 2 2 2" xfId="14154"/>
    <cellStyle name="Normal 5 2 3 2 3 2 2 3" xfId="8997"/>
    <cellStyle name="Normal 5 2 3 2 3 2 3" xfId="8998"/>
    <cellStyle name="Normal 5 2 3 2 3 2 4" xfId="7127"/>
    <cellStyle name="Normal 5 2 3 2 3 2 5" xfId="12341"/>
    <cellStyle name="Normal 5 2 3 2 3 2 6" xfId="5302"/>
    <cellStyle name="Normal 5 2 3 2 3 3" xfId="2915"/>
    <cellStyle name="Normal 5 2 3 2 3 3 2" xfId="13581"/>
    <cellStyle name="Normal 5 2 3 2 3 3 3" xfId="8999"/>
    <cellStyle name="Normal 5 2 3 2 3 4" xfId="9000"/>
    <cellStyle name="Normal 5 2 3 2 3 5" xfId="6554"/>
    <cellStyle name="Normal 5 2 3 2 3 6" xfId="11768"/>
    <cellStyle name="Normal 5 2 3 2 3 7" xfId="4729"/>
    <cellStyle name="Normal 5 2 3 2 4" xfId="1528"/>
    <cellStyle name="Normal 5 2 3 2 4 2" xfId="3485"/>
    <cellStyle name="Normal 5 2 3 2 4 2 2" xfId="14151"/>
    <cellStyle name="Normal 5 2 3 2 4 2 3" xfId="9001"/>
    <cellStyle name="Normal 5 2 3 2 4 3" xfId="9002"/>
    <cellStyle name="Normal 5 2 3 2 4 4" xfId="7124"/>
    <cellStyle name="Normal 5 2 3 2 4 5" xfId="12338"/>
    <cellStyle name="Normal 5 2 3 2 4 6" xfId="5299"/>
    <cellStyle name="Normal 5 2 3 2 5" xfId="2169"/>
    <cellStyle name="Normal 5 2 3 2 5 2" xfId="4023"/>
    <cellStyle name="Normal 5 2 3 2 5 2 2" xfId="14686"/>
    <cellStyle name="Normal 5 2 3 2 5 2 3" xfId="9003"/>
    <cellStyle name="Normal 5 2 3 2 5 3" xfId="9004"/>
    <cellStyle name="Normal 5 2 3 2 5 4" xfId="7662"/>
    <cellStyle name="Normal 5 2 3 2 5 5" xfId="12873"/>
    <cellStyle name="Normal 5 2 3 2 5 6" xfId="5834"/>
    <cellStyle name="Normal 5 2 3 2 6" xfId="2314"/>
    <cellStyle name="Normal 5 2 3 2 6 2" xfId="4158"/>
    <cellStyle name="Normal 5 2 3 2 6 2 2" xfId="14821"/>
    <cellStyle name="Normal 5 2 3 2 6 2 3" xfId="9005"/>
    <cellStyle name="Normal 5 2 3 2 6 3" xfId="7797"/>
    <cellStyle name="Normal 5 2 3 2 6 4" xfId="13008"/>
    <cellStyle name="Normal 5 2 3 2 6 5" xfId="5969"/>
    <cellStyle name="Normal 5 2 3 2 7" xfId="2642"/>
    <cellStyle name="Normal 5 2 3 2 7 2" xfId="13308"/>
    <cellStyle name="Normal 5 2 3 2 7 3" xfId="9006"/>
    <cellStyle name="Normal 5 2 3 2 8" xfId="9007"/>
    <cellStyle name="Normal 5 2 3 2 9" xfId="6281"/>
    <cellStyle name="Normal 5 2 3 3" xfId="612"/>
    <cellStyle name="Normal 5 2 3 3 10" xfId="11538"/>
    <cellStyle name="Normal 5 2 3 3 11" xfId="4499"/>
    <cellStyle name="Normal 5 2 3 3 2" xfId="753"/>
    <cellStyle name="Normal 5 2 3 3 2 2" xfId="1218"/>
    <cellStyle name="Normal 5 2 3 3 2 2 2" xfId="1534"/>
    <cellStyle name="Normal 5 2 3 3 2 2 2 2" xfId="3491"/>
    <cellStyle name="Normal 5 2 3 3 2 2 2 2 2" xfId="14157"/>
    <cellStyle name="Normal 5 2 3 3 2 2 2 2 3" xfId="9008"/>
    <cellStyle name="Normal 5 2 3 3 2 2 2 3" xfId="9009"/>
    <cellStyle name="Normal 5 2 3 3 2 2 2 4" xfId="7130"/>
    <cellStyle name="Normal 5 2 3 3 2 2 2 5" xfId="12344"/>
    <cellStyle name="Normal 5 2 3 3 2 2 2 6" xfId="5305"/>
    <cellStyle name="Normal 5 2 3 3 2 2 3" xfId="3187"/>
    <cellStyle name="Normal 5 2 3 3 2 2 3 2" xfId="13853"/>
    <cellStyle name="Normal 5 2 3 3 2 2 3 3" xfId="9010"/>
    <cellStyle name="Normal 5 2 3 3 2 2 4" xfId="9011"/>
    <cellStyle name="Normal 5 2 3 3 2 2 5" xfId="6826"/>
    <cellStyle name="Normal 5 2 3 3 2 2 6" xfId="12040"/>
    <cellStyle name="Normal 5 2 3 3 2 2 7" xfId="5001"/>
    <cellStyle name="Normal 5 2 3 3 2 3" xfId="1533"/>
    <cellStyle name="Normal 5 2 3 3 2 3 2" xfId="3490"/>
    <cellStyle name="Normal 5 2 3 3 2 3 2 2" xfId="14156"/>
    <cellStyle name="Normal 5 2 3 3 2 3 2 3" xfId="9012"/>
    <cellStyle name="Normal 5 2 3 3 2 3 3" xfId="9013"/>
    <cellStyle name="Normal 5 2 3 3 2 3 4" xfId="7129"/>
    <cellStyle name="Normal 5 2 3 3 2 3 5" xfId="12343"/>
    <cellStyle name="Normal 5 2 3 3 2 3 6" xfId="5304"/>
    <cellStyle name="Normal 5 2 3 3 2 4" xfId="2820"/>
    <cellStyle name="Normal 5 2 3 3 2 4 2" xfId="13486"/>
    <cellStyle name="Normal 5 2 3 3 2 4 3" xfId="9014"/>
    <cellStyle name="Normal 5 2 3 3 2 5" xfId="9015"/>
    <cellStyle name="Normal 5 2 3 3 2 6" xfId="6459"/>
    <cellStyle name="Normal 5 2 3 3 2 7" xfId="11673"/>
    <cellStyle name="Normal 5 2 3 3 2 8" xfId="4634"/>
    <cellStyle name="Normal 5 2 3 3 3" xfId="906"/>
    <cellStyle name="Normal 5 2 3 3 3 2" xfId="1535"/>
    <cellStyle name="Normal 5 2 3 3 3 2 2" xfId="3492"/>
    <cellStyle name="Normal 5 2 3 3 3 2 2 2" xfId="14158"/>
    <cellStyle name="Normal 5 2 3 3 3 2 2 3" xfId="9016"/>
    <cellStyle name="Normal 5 2 3 3 3 2 3" xfId="9017"/>
    <cellStyle name="Normal 5 2 3 3 3 2 4" xfId="7131"/>
    <cellStyle name="Normal 5 2 3 3 3 2 5" xfId="12345"/>
    <cellStyle name="Normal 5 2 3 3 3 2 6" xfId="5306"/>
    <cellStyle name="Normal 5 2 3 3 3 3" xfId="2958"/>
    <cellStyle name="Normal 5 2 3 3 3 3 2" xfId="13624"/>
    <cellStyle name="Normal 5 2 3 3 3 3 3" xfId="9018"/>
    <cellStyle name="Normal 5 2 3 3 3 4" xfId="9019"/>
    <cellStyle name="Normal 5 2 3 3 3 5" xfId="6597"/>
    <cellStyle name="Normal 5 2 3 3 3 6" xfId="11811"/>
    <cellStyle name="Normal 5 2 3 3 3 7" xfId="4772"/>
    <cellStyle name="Normal 5 2 3 3 4" xfId="1532"/>
    <cellStyle name="Normal 5 2 3 3 4 2" xfId="3489"/>
    <cellStyle name="Normal 5 2 3 3 4 2 2" xfId="14155"/>
    <cellStyle name="Normal 5 2 3 3 4 2 3" xfId="9020"/>
    <cellStyle name="Normal 5 2 3 3 4 3" xfId="9021"/>
    <cellStyle name="Normal 5 2 3 3 4 4" xfId="7128"/>
    <cellStyle name="Normal 5 2 3 3 4 5" xfId="12342"/>
    <cellStyle name="Normal 5 2 3 3 4 6" xfId="5303"/>
    <cellStyle name="Normal 5 2 3 3 5" xfId="2213"/>
    <cellStyle name="Normal 5 2 3 3 5 2" xfId="4066"/>
    <cellStyle name="Normal 5 2 3 3 5 2 2" xfId="14729"/>
    <cellStyle name="Normal 5 2 3 3 5 2 3" xfId="9022"/>
    <cellStyle name="Normal 5 2 3 3 5 3" xfId="9023"/>
    <cellStyle name="Normal 5 2 3 3 5 4" xfId="7705"/>
    <cellStyle name="Normal 5 2 3 3 5 5" xfId="12916"/>
    <cellStyle name="Normal 5 2 3 3 5 6" xfId="5877"/>
    <cellStyle name="Normal 5 2 3 3 6" xfId="2357"/>
    <cellStyle name="Normal 5 2 3 3 6 2" xfId="4201"/>
    <cellStyle name="Normal 5 2 3 3 6 2 2" xfId="14864"/>
    <cellStyle name="Normal 5 2 3 3 6 2 3" xfId="9024"/>
    <cellStyle name="Normal 5 2 3 3 6 3" xfId="7840"/>
    <cellStyle name="Normal 5 2 3 3 6 4" xfId="13051"/>
    <cellStyle name="Normal 5 2 3 3 6 5" xfId="6012"/>
    <cellStyle name="Normal 5 2 3 3 7" xfId="2685"/>
    <cellStyle name="Normal 5 2 3 3 7 2" xfId="13351"/>
    <cellStyle name="Normal 5 2 3 3 7 3" xfId="9025"/>
    <cellStyle name="Normal 5 2 3 3 8" xfId="9026"/>
    <cellStyle name="Normal 5 2 3 3 9" xfId="6324"/>
    <cellStyle name="Normal 5 2 3 4" xfId="446"/>
    <cellStyle name="Normal 5 2 3 4 2" xfId="1016"/>
    <cellStyle name="Normal 5 2 3 4 2 2" xfId="1537"/>
    <cellStyle name="Normal 5 2 3 4 2 2 2" xfId="3494"/>
    <cellStyle name="Normal 5 2 3 4 2 2 2 2" xfId="14160"/>
    <cellStyle name="Normal 5 2 3 4 2 2 2 3" xfId="9027"/>
    <cellStyle name="Normal 5 2 3 4 2 2 3" xfId="9028"/>
    <cellStyle name="Normal 5 2 3 4 2 2 4" xfId="7133"/>
    <cellStyle name="Normal 5 2 3 4 2 2 5" xfId="12347"/>
    <cellStyle name="Normal 5 2 3 4 2 2 6" xfId="5308"/>
    <cellStyle name="Normal 5 2 3 4 2 3" xfId="3048"/>
    <cellStyle name="Normal 5 2 3 4 2 3 2" xfId="13714"/>
    <cellStyle name="Normal 5 2 3 4 2 3 3" xfId="9029"/>
    <cellStyle name="Normal 5 2 3 4 2 4" xfId="9030"/>
    <cellStyle name="Normal 5 2 3 4 2 5" xfId="6687"/>
    <cellStyle name="Normal 5 2 3 4 2 6" xfId="11901"/>
    <cellStyle name="Normal 5 2 3 4 2 7" xfId="4862"/>
    <cellStyle name="Normal 5 2 3 4 3" xfId="1536"/>
    <cellStyle name="Normal 5 2 3 4 3 2" xfId="3493"/>
    <cellStyle name="Normal 5 2 3 4 3 2 2" xfId="14159"/>
    <cellStyle name="Normal 5 2 3 4 3 2 3" xfId="9031"/>
    <cellStyle name="Normal 5 2 3 4 3 3" xfId="9032"/>
    <cellStyle name="Normal 5 2 3 4 3 4" xfId="7132"/>
    <cellStyle name="Normal 5 2 3 4 3 5" xfId="12346"/>
    <cellStyle name="Normal 5 2 3 4 3 6" xfId="5307"/>
    <cellStyle name="Normal 5 2 3 4 4" xfId="2596"/>
    <cellStyle name="Normal 5 2 3 4 4 2" xfId="13262"/>
    <cellStyle name="Normal 5 2 3 4 4 3" xfId="9033"/>
    <cellStyle name="Normal 5 2 3 4 5" xfId="9034"/>
    <cellStyle name="Normal 5 2 3 4 6" xfId="6235"/>
    <cellStyle name="Normal 5 2 3 4 7" xfId="11449"/>
    <cellStyle name="Normal 5 2 3 4 8" xfId="4410"/>
    <cellStyle name="Normal 5 2 3 5" xfId="663"/>
    <cellStyle name="Normal 5 2 3 5 2" xfId="1129"/>
    <cellStyle name="Normal 5 2 3 5 2 2" xfId="1539"/>
    <cellStyle name="Normal 5 2 3 5 2 2 2" xfId="3496"/>
    <cellStyle name="Normal 5 2 3 5 2 2 2 2" xfId="14162"/>
    <cellStyle name="Normal 5 2 3 5 2 2 2 3" xfId="9035"/>
    <cellStyle name="Normal 5 2 3 5 2 2 3" xfId="9036"/>
    <cellStyle name="Normal 5 2 3 5 2 2 4" xfId="7135"/>
    <cellStyle name="Normal 5 2 3 5 2 2 5" xfId="12349"/>
    <cellStyle name="Normal 5 2 3 5 2 2 6" xfId="5310"/>
    <cellStyle name="Normal 5 2 3 5 2 3" xfId="3098"/>
    <cellStyle name="Normal 5 2 3 5 2 3 2" xfId="13764"/>
    <cellStyle name="Normal 5 2 3 5 2 3 3" xfId="9037"/>
    <cellStyle name="Normal 5 2 3 5 2 4" xfId="9038"/>
    <cellStyle name="Normal 5 2 3 5 2 5" xfId="6737"/>
    <cellStyle name="Normal 5 2 3 5 2 6" xfId="11951"/>
    <cellStyle name="Normal 5 2 3 5 2 7" xfId="4912"/>
    <cellStyle name="Normal 5 2 3 5 3" xfId="1538"/>
    <cellStyle name="Normal 5 2 3 5 3 2" xfId="3495"/>
    <cellStyle name="Normal 5 2 3 5 3 2 2" xfId="14161"/>
    <cellStyle name="Normal 5 2 3 5 3 2 3" xfId="9039"/>
    <cellStyle name="Normal 5 2 3 5 3 3" xfId="9040"/>
    <cellStyle name="Normal 5 2 3 5 3 4" xfId="7134"/>
    <cellStyle name="Normal 5 2 3 5 3 5" xfId="12348"/>
    <cellStyle name="Normal 5 2 3 5 3 6" xfId="5309"/>
    <cellStyle name="Normal 5 2 3 5 4" xfId="2731"/>
    <cellStyle name="Normal 5 2 3 5 4 2" xfId="13397"/>
    <cellStyle name="Normal 5 2 3 5 4 3" xfId="9041"/>
    <cellStyle name="Normal 5 2 3 5 5" xfId="9042"/>
    <cellStyle name="Normal 5 2 3 5 6" xfId="6370"/>
    <cellStyle name="Normal 5 2 3 5 7" xfId="11584"/>
    <cellStyle name="Normal 5 2 3 5 8" xfId="4545"/>
    <cellStyle name="Normal 5 2 3 6" xfId="330"/>
    <cellStyle name="Normal 5 2 3 6 2" xfId="958"/>
    <cellStyle name="Normal 5 2 3 6 2 2" xfId="1541"/>
    <cellStyle name="Normal 5 2 3 6 2 2 2" xfId="3498"/>
    <cellStyle name="Normal 5 2 3 6 2 2 2 2" xfId="14164"/>
    <cellStyle name="Normal 5 2 3 6 2 2 2 3" xfId="9043"/>
    <cellStyle name="Normal 5 2 3 6 2 2 3" xfId="9044"/>
    <cellStyle name="Normal 5 2 3 6 2 2 4" xfId="7137"/>
    <cellStyle name="Normal 5 2 3 6 2 2 5" xfId="12351"/>
    <cellStyle name="Normal 5 2 3 6 2 2 6" xfId="5312"/>
    <cellStyle name="Normal 5 2 3 6 2 3" xfId="3004"/>
    <cellStyle name="Normal 5 2 3 6 2 3 2" xfId="13670"/>
    <cellStyle name="Normal 5 2 3 6 2 3 3" xfId="9045"/>
    <cellStyle name="Normal 5 2 3 6 2 4" xfId="9046"/>
    <cellStyle name="Normal 5 2 3 6 2 5" xfId="6643"/>
    <cellStyle name="Normal 5 2 3 6 2 6" xfId="11857"/>
    <cellStyle name="Normal 5 2 3 6 2 7" xfId="4818"/>
    <cellStyle name="Normal 5 2 3 6 3" xfId="1540"/>
    <cellStyle name="Normal 5 2 3 6 3 2" xfId="3497"/>
    <cellStyle name="Normal 5 2 3 6 3 2 2" xfId="14163"/>
    <cellStyle name="Normal 5 2 3 6 3 2 3" xfId="9047"/>
    <cellStyle name="Normal 5 2 3 6 3 3" xfId="9048"/>
    <cellStyle name="Normal 5 2 3 6 3 4" xfId="7136"/>
    <cellStyle name="Normal 5 2 3 6 3 5" xfId="12350"/>
    <cellStyle name="Normal 5 2 3 6 3 6" xfId="5311"/>
    <cellStyle name="Normal 5 2 3 6 4" xfId="2547"/>
    <cellStyle name="Normal 5 2 3 6 4 2" xfId="13213"/>
    <cellStyle name="Normal 5 2 3 6 4 3" xfId="9049"/>
    <cellStyle name="Normal 5 2 3 6 5" xfId="9050"/>
    <cellStyle name="Normal 5 2 3 6 6" xfId="6186"/>
    <cellStyle name="Normal 5 2 3 6 7" xfId="11400"/>
    <cellStyle name="Normal 5 2 3 6 8" xfId="4361"/>
    <cellStyle name="Normal 5 2 3 7" xfId="812"/>
    <cellStyle name="Normal 5 2 3 7 2" xfId="1542"/>
    <cellStyle name="Normal 5 2 3 7 2 2" xfId="3499"/>
    <cellStyle name="Normal 5 2 3 7 2 2 2" xfId="14165"/>
    <cellStyle name="Normal 5 2 3 7 2 2 3" xfId="9051"/>
    <cellStyle name="Normal 5 2 3 7 2 3" xfId="9052"/>
    <cellStyle name="Normal 5 2 3 7 2 4" xfId="7138"/>
    <cellStyle name="Normal 5 2 3 7 2 5" xfId="12352"/>
    <cellStyle name="Normal 5 2 3 7 2 6" xfId="5313"/>
    <cellStyle name="Normal 5 2 3 7 3" xfId="2869"/>
    <cellStyle name="Normal 5 2 3 7 3 2" xfId="13535"/>
    <cellStyle name="Normal 5 2 3 7 3 3" xfId="9053"/>
    <cellStyle name="Normal 5 2 3 7 4" xfId="9054"/>
    <cellStyle name="Normal 5 2 3 7 5" xfId="6508"/>
    <cellStyle name="Normal 5 2 3 7 6" xfId="11722"/>
    <cellStyle name="Normal 5 2 3 7 7" xfId="4683"/>
    <cellStyle name="Normal 5 2 3 8" xfId="1279"/>
    <cellStyle name="Normal 5 2 3 8 2" xfId="3236"/>
    <cellStyle name="Normal 5 2 3 8 2 2" xfId="13902"/>
    <cellStyle name="Normal 5 2 3 8 2 3" xfId="9055"/>
    <cellStyle name="Normal 5 2 3 8 3" xfId="9056"/>
    <cellStyle name="Normal 5 2 3 8 4" xfId="6875"/>
    <cellStyle name="Normal 5 2 3 8 5" xfId="12089"/>
    <cellStyle name="Normal 5 2 3 8 6" xfId="5050"/>
    <cellStyle name="Normal 5 2 3 9" xfId="222"/>
    <cellStyle name="Normal 5 2 3 9 2" xfId="2502"/>
    <cellStyle name="Normal 5 2 3 9 2 2" xfId="13169"/>
    <cellStyle name="Normal 5 2 3 9 2 3" xfId="9057"/>
    <cellStyle name="Normal 5 2 3 9 3" xfId="9058"/>
    <cellStyle name="Normal 5 2 3 9 4" xfId="6141"/>
    <cellStyle name="Normal 5 2 3 9 5" xfId="11356"/>
    <cellStyle name="Normal 5 2 3 9 6" xfId="4317"/>
    <cellStyle name="Normal 5 2 4" xfId="536"/>
    <cellStyle name="Normal 5 2 4 10" xfId="11493"/>
    <cellStyle name="Normal 5 2 4 11" xfId="4454"/>
    <cellStyle name="Normal 5 2 4 2" xfId="707"/>
    <cellStyle name="Normal 5 2 4 2 2" xfId="1173"/>
    <cellStyle name="Normal 5 2 4 2 2 2" xfId="1545"/>
    <cellStyle name="Normal 5 2 4 2 2 2 2" xfId="3502"/>
    <cellStyle name="Normal 5 2 4 2 2 2 2 2" xfId="14168"/>
    <cellStyle name="Normal 5 2 4 2 2 2 2 3" xfId="9059"/>
    <cellStyle name="Normal 5 2 4 2 2 2 3" xfId="9060"/>
    <cellStyle name="Normal 5 2 4 2 2 2 4" xfId="7141"/>
    <cellStyle name="Normal 5 2 4 2 2 2 5" xfId="12355"/>
    <cellStyle name="Normal 5 2 4 2 2 2 6" xfId="5316"/>
    <cellStyle name="Normal 5 2 4 2 2 3" xfId="3142"/>
    <cellStyle name="Normal 5 2 4 2 2 3 2" xfId="13808"/>
    <cellStyle name="Normal 5 2 4 2 2 3 3" xfId="9061"/>
    <cellStyle name="Normal 5 2 4 2 2 4" xfId="9062"/>
    <cellStyle name="Normal 5 2 4 2 2 5" xfId="6781"/>
    <cellStyle name="Normal 5 2 4 2 2 6" xfId="11995"/>
    <cellStyle name="Normal 5 2 4 2 2 7" xfId="4956"/>
    <cellStyle name="Normal 5 2 4 2 3" xfId="1544"/>
    <cellStyle name="Normal 5 2 4 2 3 2" xfId="3501"/>
    <cellStyle name="Normal 5 2 4 2 3 2 2" xfId="14167"/>
    <cellStyle name="Normal 5 2 4 2 3 2 3" xfId="9063"/>
    <cellStyle name="Normal 5 2 4 2 3 3" xfId="9064"/>
    <cellStyle name="Normal 5 2 4 2 3 4" xfId="7140"/>
    <cellStyle name="Normal 5 2 4 2 3 5" xfId="12354"/>
    <cellStyle name="Normal 5 2 4 2 3 6" xfId="5315"/>
    <cellStyle name="Normal 5 2 4 2 4" xfId="2775"/>
    <cellStyle name="Normal 5 2 4 2 4 2" xfId="13441"/>
    <cellStyle name="Normal 5 2 4 2 4 3" xfId="9065"/>
    <cellStyle name="Normal 5 2 4 2 5" xfId="9066"/>
    <cellStyle name="Normal 5 2 4 2 6" xfId="6414"/>
    <cellStyle name="Normal 5 2 4 2 7" xfId="11628"/>
    <cellStyle name="Normal 5 2 4 2 8" xfId="4589"/>
    <cellStyle name="Normal 5 2 4 3" xfId="860"/>
    <cellStyle name="Normal 5 2 4 3 2" xfId="1546"/>
    <cellStyle name="Normal 5 2 4 3 2 2" xfId="3503"/>
    <cellStyle name="Normal 5 2 4 3 2 2 2" xfId="14169"/>
    <cellStyle name="Normal 5 2 4 3 2 2 3" xfId="9067"/>
    <cellStyle name="Normal 5 2 4 3 2 3" xfId="9068"/>
    <cellStyle name="Normal 5 2 4 3 2 4" xfId="7142"/>
    <cellStyle name="Normal 5 2 4 3 2 5" xfId="12356"/>
    <cellStyle name="Normal 5 2 4 3 2 6" xfId="5317"/>
    <cellStyle name="Normal 5 2 4 3 3" xfId="2913"/>
    <cellStyle name="Normal 5 2 4 3 3 2" xfId="13579"/>
    <cellStyle name="Normal 5 2 4 3 3 3" xfId="9069"/>
    <cellStyle name="Normal 5 2 4 3 4" xfId="9070"/>
    <cellStyle name="Normal 5 2 4 3 5" xfId="6552"/>
    <cellStyle name="Normal 5 2 4 3 6" xfId="11766"/>
    <cellStyle name="Normal 5 2 4 3 7" xfId="4727"/>
    <cellStyle name="Normal 5 2 4 4" xfId="1543"/>
    <cellStyle name="Normal 5 2 4 4 2" xfId="3500"/>
    <cellStyle name="Normal 5 2 4 4 2 2" xfId="14166"/>
    <cellStyle name="Normal 5 2 4 4 2 3" xfId="9071"/>
    <cellStyle name="Normal 5 2 4 4 3" xfId="9072"/>
    <cellStyle name="Normal 5 2 4 4 4" xfId="7139"/>
    <cellStyle name="Normal 5 2 4 4 5" xfId="12353"/>
    <cellStyle name="Normal 5 2 4 4 6" xfId="5314"/>
    <cellStyle name="Normal 5 2 4 5" xfId="2167"/>
    <cellStyle name="Normal 5 2 4 5 2" xfId="4021"/>
    <cellStyle name="Normal 5 2 4 5 2 2" xfId="14684"/>
    <cellStyle name="Normal 5 2 4 5 2 3" xfId="9073"/>
    <cellStyle name="Normal 5 2 4 5 3" xfId="9074"/>
    <cellStyle name="Normal 5 2 4 5 4" xfId="7660"/>
    <cellStyle name="Normal 5 2 4 5 5" xfId="12871"/>
    <cellStyle name="Normal 5 2 4 5 6" xfId="5832"/>
    <cellStyle name="Normal 5 2 4 6" xfId="2312"/>
    <cellStyle name="Normal 5 2 4 6 2" xfId="4156"/>
    <cellStyle name="Normal 5 2 4 6 2 2" xfId="14819"/>
    <cellStyle name="Normal 5 2 4 6 2 3" xfId="9075"/>
    <cellStyle name="Normal 5 2 4 6 3" xfId="7795"/>
    <cellStyle name="Normal 5 2 4 6 4" xfId="13006"/>
    <cellStyle name="Normal 5 2 4 6 5" xfId="5967"/>
    <cellStyle name="Normal 5 2 4 7" xfId="2640"/>
    <cellStyle name="Normal 5 2 4 7 2" xfId="13306"/>
    <cellStyle name="Normal 5 2 4 7 3" xfId="9076"/>
    <cellStyle name="Normal 5 2 4 8" xfId="9077"/>
    <cellStyle name="Normal 5 2 4 9" xfId="6279"/>
    <cellStyle name="Normal 5 2 5" xfId="610"/>
    <cellStyle name="Normal 5 2 5 10" xfId="11536"/>
    <cellStyle name="Normal 5 2 5 11" xfId="4497"/>
    <cellStyle name="Normal 5 2 5 2" xfId="751"/>
    <cellStyle name="Normal 5 2 5 2 2" xfId="1216"/>
    <cellStyle name="Normal 5 2 5 2 2 2" xfId="1549"/>
    <cellStyle name="Normal 5 2 5 2 2 2 2" xfId="3506"/>
    <cellStyle name="Normal 5 2 5 2 2 2 2 2" xfId="14172"/>
    <cellStyle name="Normal 5 2 5 2 2 2 2 3" xfId="9078"/>
    <cellStyle name="Normal 5 2 5 2 2 2 3" xfId="9079"/>
    <cellStyle name="Normal 5 2 5 2 2 2 4" xfId="7145"/>
    <cellStyle name="Normal 5 2 5 2 2 2 5" xfId="12359"/>
    <cellStyle name="Normal 5 2 5 2 2 2 6" xfId="5320"/>
    <cellStyle name="Normal 5 2 5 2 2 3" xfId="3185"/>
    <cellStyle name="Normal 5 2 5 2 2 3 2" xfId="13851"/>
    <cellStyle name="Normal 5 2 5 2 2 3 3" xfId="9080"/>
    <cellStyle name="Normal 5 2 5 2 2 4" xfId="9081"/>
    <cellStyle name="Normal 5 2 5 2 2 5" xfId="6824"/>
    <cellStyle name="Normal 5 2 5 2 2 6" xfId="12038"/>
    <cellStyle name="Normal 5 2 5 2 2 7" xfId="4999"/>
    <cellStyle name="Normal 5 2 5 2 3" xfId="1548"/>
    <cellStyle name="Normal 5 2 5 2 3 2" xfId="3505"/>
    <cellStyle name="Normal 5 2 5 2 3 2 2" xfId="14171"/>
    <cellStyle name="Normal 5 2 5 2 3 2 3" xfId="9082"/>
    <cellStyle name="Normal 5 2 5 2 3 3" xfId="9083"/>
    <cellStyle name="Normal 5 2 5 2 3 4" xfId="7144"/>
    <cellStyle name="Normal 5 2 5 2 3 5" xfId="12358"/>
    <cellStyle name="Normal 5 2 5 2 3 6" xfId="5319"/>
    <cellStyle name="Normal 5 2 5 2 4" xfId="2818"/>
    <cellStyle name="Normal 5 2 5 2 4 2" xfId="13484"/>
    <cellStyle name="Normal 5 2 5 2 4 3" xfId="9084"/>
    <cellStyle name="Normal 5 2 5 2 5" xfId="9085"/>
    <cellStyle name="Normal 5 2 5 2 6" xfId="6457"/>
    <cellStyle name="Normal 5 2 5 2 7" xfId="11671"/>
    <cellStyle name="Normal 5 2 5 2 8" xfId="4632"/>
    <cellStyle name="Normal 5 2 5 3" xfId="904"/>
    <cellStyle name="Normal 5 2 5 3 2" xfId="1550"/>
    <cellStyle name="Normal 5 2 5 3 2 2" xfId="3507"/>
    <cellStyle name="Normal 5 2 5 3 2 2 2" xfId="14173"/>
    <cellStyle name="Normal 5 2 5 3 2 2 3" xfId="9086"/>
    <cellStyle name="Normal 5 2 5 3 2 3" xfId="9087"/>
    <cellStyle name="Normal 5 2 5 3 2 4" xfId="7146"/>
    <cellStyle name="Normal 5 2 5 3 2 5" xfId="12360"/>
    <cellStyle name="Normal 5 2 5 3 2 6" xfId="5321"/>
    <cellStyle name="Normal 5 2 5 3 3" xfId="2956"/>
    <cellStyle name="Normal 5 2 5 3 3 2" xfId="13622"/>
    <cellStyle name="Normal 5 2 5 3 3 3" xfId="9088"/>
    <cellStyle name="Normal 5 2 5 3 4" xfId="9089"/>
    <cellStyle name="Normal 5 2 5 3 5" xfId="6595"/>
    <cellStyle name="Normal 5 2 5 3 6" xfId="11809"/>
    <cellStyle name="Normal 5 2 5 3 7" xfId="4770"/>
    <cellStyle name="Normal 5 2 5 4" xfId="1547"/>
    <cellStyle name="Normal 5 2 5 4 2" xfId="3504"/>
    <cellStyle name="Normal 5 2 5 4 2 2" xfId="14170"/>
    <cellStyle name="Normal 5 2 5 4 2 3" xfId="9090"/>
    <cellStyle name="Normal 5 2 5 4 3" xfId="9091"/>
    <cellStyle name="Normal 5 2 5 4 4" xfId="7143"/>
    <cellStyle name="Normal 5 2 5 4 5" xfId="12357"/>
    <cellStyle name="Normal 5 2 5 4 6" xfId="5318"/>
    <cellStyle name="Normal 5 2 5 5" xfId="2211"/>
    <cellStyle name="Normal 5 2 5 5 2" xfId="4064"/>
    <cellStyle name="Normal 5 2 5 5 2 2" xfId="14727"/>
    <cellStyle name="Normal 5 2 5 5 2 3" xfId="9092"/>
    <cellStyle name="Normal 5 2 5 5 3" xfId="9093"/>
    <cellStyle name="Normal 5 2 5 5 4" xfId="7703"/>
    <cellStyle name="Normal 5 2 5 5 5" xfId="12914"/>
    <cellStyle name="Normal 5 2 5 5 6" xfId="5875"/>
    <cellStyle name="Normal 5 2 5 6" xfId="2355"/>
    <cellStyle name="Normal 5 2 5 6 2" xfId="4199"/>
    <cellStyle name="Normal 5 2 5 6 2 2" xfId="14862"/>
    <cellStyle name="Normal 5 2 5 6 2 3" xfId="9094"/>
    <cellStyle name="Normal 5 2 5 6 3" xfId="7838"/>
    <cellStyle name="Normal 5 2 5 6 4" xfId="13049"/>
    <cellStyle name="Normal 5 2 5 6 5" xfId="6010"/>
    <cellStyle name="Normal 5 2 5 7" xfId="2683"/>
    <cellStyle name="Normal 5 2 5 7 2" xfId="13349"/>
    <cellStyle name="Normal 5 2 5 7 3" xfId="9095"/>
    <cellStyle name="Normal 5 2 5 8" xfId="9096"/>
    <cellStyle name="Normal 5 2 5 9" xfId="6322"/>
    <cellStyle name="Normal 5 2 6" xfId="444"/>
    <cellStyle name="Normal 5 2 6 2" xfId="1014"/>
    <cellStyle name="Normal 5 2 6 2 2" xfId="1552"/>
    <cellStyle name="Normal 5 2 6 2 2 2" xfId="3509"/>
    <cellStyle name="Normal 5 2 6 2 2 2 2" xfId="14175"/>
    <cellStyle name="Normal 5 2 6 2 2 2 3" xfId="9097"/>
    <cellStyle name="Normal 5 2 6 2 2 3" xfId="9098"/>
    <cellStyle name="Normal 5 2 6 2 2 4" xfId="7148"/>
    <cellStyle name="Normal 5 2 6 2 2 5" xfId="12362"/>
    <cellStyle name="Normal 5 2 6 2 2 6" xfId="5323"/>
    <cellStyle name="Normal 5 2 6 2 3" xfId="3046"/>
    <cellStyle name="Normal 5 2 6 2 3 2" xfId="13712"/>
    <cellStyle name="Normal 5 2 6 2 3 3" xfId="9099"/>
    <cellStyle name="Normal 5 2 6 2 4" xfId="9100"/>
    <cellStyle name="Normal 5 2 6 2 5" xfId="6685"/>
    <cellStyle name="Normal 5 2 6 2 6" xfId="11899"/>
    <cellStyle name="Normal 5 2 6 2 7" xfId="4860"/>
    <cellStyle name="Normal 5 2 6 3" xfId="1551"/>
    <cellStyle name="Normal 5 2 6 3 2" xfId="3508"/>
    <cellStyle name="Normal 5 2 6 3 2 2" xfId="14174"/>
    <cellStyle name="Normal 5 2 6 3 2 3" xfId="9101"/>
    <cellStyle name="Normal 5 2 6 3 3" xfId="9102"/>
    <cellStyle name="Normal 5 2 6 3 4" xfId="7147"/>
    <cellStyle name="Normal 5 2 6 3 5" xfId="12361"/>
    <cellStyle name="Normal 5 2 6 3 6" xfId="5322"/>
    <cellStyle name="Normal 5 2 6 4" xfId="2594"/>
    <cellStyle name="Normal 5 2 6 4 2" xfId="13260"/>
    <cellStyle name="Normal 5 2 6 4 3" xfId="9103"/>
    <cellStyle name="Normal 5 2 6 5" xfId="9104"/>
    <cellStyle name="Normal 5 2 6 6" xfId="6233"/>
    <cellStyle name="Normal 5 2 6 7" xfId="11447"/>
    <cellStyle name="Normal 5 2 6 8" xfId="4408"/>
    <cellStyle name="Normal 5 2 7" xfId="661"/>
    <cellStyle name="Normal 5 2 7 2" xfId="1127"/>
    <cellStyle name="Normal 5 2 7 2 2" xfId="1554"/>
    <cellStyle name="Normal 5 2 7 2 2 2" xfId="3511"/>
    <cellStyle name="Normal 5 2 7 2 2 2 2" xfId="14177"/>
    <cellStyle name="Normal 5 2 7 2 2 2 3" xfId="9105"/>
    <cellStyle name="Normal 5 2 7 2 2 3" xfId="9106"/>
    <cellStyle name="Normal 5 2 7 2 2 4" xfId="7150"/>
    <cellStyle name="Normal 5 2 7 2 2 5" xfId="12364"/>
    <cellStyle name="Normal 5 2 7 2 2 6" xfId="5325"/>
    <cellStyle name="Normal 5 2 7 2 3" xfId="3096"/>
    <cellStyle name="Normal 5 2 7 2 3 2" xfId="13762"/>
    <cellStyle name="Normal 5 2 7 2 3 3" xfId="9107"/>
    <cellStyle name="Normal 5 2 7 2 4" xfId="9108"/>
    <cellStyle name="Normal 5 2 7 2 5" xfId="6735"/>
    <cellStyle name="Normal 5 2 7 2 6" xfId="11949"/>
    <cellStyle name="Normal 5 2 7 2 7" xfId="4910"/>
    <cellStyle name="Normal 5 2 7 3" xfId="1553"/>
    <cellStyle name="Normal 5 2 7 3 2" xfId="3510"/>
    <cellStyle name="Normal 5 2 7 3 2 2" xfId="14176"/>
    <cellStyle name="Normal 5 2 7 3 2 3" xfId="9109"/>
    <cellStyle name="Normal 5 2 7 3 3" xfId="9110"/>
    <cellStyle name="Normal 5 2 7 3 4" xfId="7149"/>
    <cellStyle name="Normal 5 2 7 3 5" xfId="12363"/>
    <cellStyle name="Normal 5 2 7 3 6" xfId="5324"/>
    <cellStyle name="Normal 5 2 7 4" xfId="2729"/>
    <cellStyle name="Normal 5 2 7 4 2" xfId="13395"/>
    <cellStyle name="Normal 5 2 7 4 3" xfId="9111"/>
    <cellStyle name="Normal 5 2 7 5" xfId="9112"/>
    <cellStyle name="Normal 5 2 7 6" xfId="6368"/>
    <cellStyle name="Normal 5 2 7 7" xfId="11582"/>
    <cellStyle name="Normal 5 2 7 8" xfId="4543"/>
    <cellStyle name="Normal 5 2 8" xfId="328"/>
    <cellStyle name="Normal 5 2 8 2" xfId="956"/>
    <cellStyle name="Normal 5 2 8 2 2" xfId="1556"/>
    <cellStyle name="Normal 5 2 8 2 2 2" xfId="3513"/>
    <cellStyle name="Normal 5 2 8 2 2 2 2" xfId="14179"/>
    <cellStyle name="Normal 5 2 8 2 2 2 3" xfId="9113"/>
    <cellStyle name="Normal 5 2 8 2 2 3" xfId="9114"/>
    <cellStyle name="Normal 5 2 8 2 2 4" xfId="7152"/>
    <cellStyle name="Normal 5 2 8 2 2 5" xfId="12366"/>
    <cellStyle name="Normal 5 2 8 2 2 6" xfId="5327"/>
    <cellStyle name="Normal 5 2 8 2 3" xfId="3002"/>
    <cellStyle name="Normal 5 2 8 2 3 2" xfId="13668"/>
    <cellStyle name="Normal 5 2 8 2 3 3" xfId="9115"/>
    <cellStyle name="Normal 5 2 8 2 4" xfId="9116"/>
    <cellStyle name="Normal 5 2 8 2 5" xfId="6641"/>
    <cellStyle name="Normal 5 2 8 2 6" xfId="11855"/>
    <cellStyle name="Normal 5 2 8 2 7" xfId="4816"/>
    <cellStyle name="Normal 5 2 8 3" xfId="1555"/>
    <cellStyle name="Normal 5 2 8 3 2" xfId="3512"/>
    <cellStyle name="Normal 5 2 8 3 2 2" xfId="14178"/>
    <cellStyle name="Normal 5 2 8 3 2 3" xfId="9117"/>
    <cellStyle name="Normal 5 2 8 3 3" xfId="9118"/>
    <cellStyle name="Normal 5 2 8 3 4" xfId="7151"/>
    <cellStyle name="Normal 5 2 8 3 5" xfId="12365"/>
    <cellStyle name="Normal 5 2 8 3 6" xfId="5326"/>
    <cellStyle name="Normal 5 2 8 4" xfId="2545"/>
    <cellStyle name="Normal 5 2 8 4 2" xfId="13211"/>
    <cellStyle name="Normal 5 2 8 4 3" xfId="9119"/>
    <cellStyle name="Normal 5 2 8 5" xfId="9120"/>
    <cellStyle name="Normal 5 2 8 6" xfId="6184"/>
    <cellStyle name="Normal 5 2 8 7" xfId="11398"/>
    <cellStyle name="Normal 5 2 8 8" xfId="4359"/>
    <cellStyle name="Normal 5 2 9" xfId="810"/>
    <cellStyle name="Normal 5 2 9 2" xfId="1557"/>
    <cellStyle name="Normal 5 2 9 2 2" xfId="3514"/>
    <cellStyle name="Normal 5 2 9 2 2 2" xfId="14180"/>
    <cellStyle name="Normal 5 2 9 2 2 3" xfId="9121"/>
    <cellStyle name="Normal 5 2 9 2 3" xfId="9122"/>
    <cellStyle name="Normal 5 2 9 2 4" xfId="7153"/>
    <cellStyle name="Normal 5 2 9 2 5" xfId="12367"/>
    <cellStyle name="Normal 5 2 9 2 6" xfId="5328"/>
    <cellStyle name="Normal 5 2 9 3" xfId="2867"/>
    <cellStyle name="Normal 5 2 9 3 2" xfId="13533"/>
    <cellStyle name="Normal 5 2 9 3 3" xfId="9123"/>
    <cellStyle name="Normal 5 2 9 4" xfId="9124"/>
    <cellStyle name="Normal 5 2 9 5" xfId="6506"/>
    <cellStyle name="Normal 5 2 9 6" xfId="11720"/>
    <cellStyle name="Normal 5 2 9 7" xfId="4681"/>
    <cellStyle name="Normal 5 20" xfId="4260"/>
    <cellStyle name="Normal 5 3" xfId="98"/>
    <cellStyle name="Normal 5 3 10" xfId="2118"/>
    <cellStyle name="Normal 5 3 10 2" xfId="3977"/>
    <cellStyle name="Normal 5 3 10 2 2" xfId="14640"/>
    <cellStyle name="Normal 5 3 10 2 3" xfId="9125"/>
    <cellStyle name="Normal 5 3 10 3" xfId="9126"/>
    <cellStyle name="Normal 5 3 10 4" xfId="7616"/>
    <cellStyle name="Normal 5 3 10 5" xfId="12827"/>
    <cellStyle name="Normal 5 3 10 6" xfId="5788"/>
    <cellStyle name="Normal 5 3 11" xfId="2269"/>
    <cellStyle name="Normal 5 3 11 2" xfId="4113"/>
    <cellStyle name="Normal 5 3 11 2 2" xfId="14776"/>
    <cellStyle name="Normal 5 3 11 2 3" xfId="9127"/>
    <cellStyle name="Normal 5 3 11 3" xfId="7752"/>
    <cellStyle name="Normal 5 3 11 4" xfId="12963"/>
    <cellStyle name="Normal 5 3 11 5" xfId="5924"/>
    <cellStyle name="Normal 5 3 12" xfId="2456"/>
    <cellStyle name="Normal 5 3 12 2" xfId="9128"/>
    <cellStyle name="Normal 5 3 12 3" xfId="13124"/>
    <cellStyle name="Normal 5 3 12 4" xfId="6066"/>
    <cellStyle name="Normal 5 3 13" xfId="9129"/>
    <cellStyle name="Normal 5 3 14" xfId="6095"/>
    <cellStyle name="Normal 5 3 15" xfId="11311"/>
    <cellStyle name="Normal 5 3 16" xfId="4272"/>
    <cellStyle name="Normal 5 3 2" xfId="539"/>
    <cellStyle name="Normal 5 3 2 10" xfId="11496"/>
    <cellStyle name="Normal 5 3 2 11" xfId="4457"/>
    <cellStyle name="Normal 5 3 2 2" xfId="710"/>
    <cellStyle name="Normal 5 3 2 2 2" xfId="1176"/>
    <cellStyle name="Normal 5 3 2 2 2 2" xfId="1560"/>
    <cellStyle name="Normal 5 3 2 2 2 2 2" xfId="3517"/>
    <cellStyle name="Normal 5 3 2 2 2 2 2 2" xfId="14183"/>
    <cellStyle name="Normal 5 3 2 2 2 2 2 3" xfId="9130"/>
    <cellStyle name="Normal 5 3 2 2 2 2 3" xfId="9131"/>
    <cellStyle name="Normal 5 3 2 2 2 2 4" xfId="7156"/>
    <cellStyle name="Normal 5 3 2 2 2 2 5" xfId="12370"/>
    <cellStyle name="Normal 5 3 2 2 2 2 6" xfId="5331"/>
    <cellStyle name="Normal 5 3 2 2 2 3" xfId="3145"/>
    <cellStyle name="Normal 5 3 2 2 2 3 2" xfId="13811"/>
    <cellStyle name="Normal 5 3 2 2 2 3 3" xfId="9132"/>
    <cellStyle name="Normal 5 3 2 2 2 4" xfId="9133"/>
    <cellStyle name="Normal 5 3 2 2 2 5" xfId="6784"/>
    <cellStyle name="Normal 5 3 2 2 2 6" xfId="11998"/>
    <cellStyle name="Normal 5 3 2 2 2 7" xfId="4959"/>
    <cellStyle name="Normal 5 3 2 2 3" xfId="1559"/>
    <cellStyle name="Normal 5 3 2 2 3 2" xfId="3516"/>
    <cellStyle name="Normal 5 3 2 2 3 2 2" xfId="14182"/>
    <cellStyle name="Normal 5 3 2 2 3 2 3" xfId="9134"/>
    <cellStyle name="Normal 5 3 2 2 3 3" xfId="9135"/>
    <cellStyle name="Normal 5 3 2 2 3 4" xfId="7155"/>
    <cellStyle name="Normal 5 3 2 2 3 5" xfId="12369"/>
    <cellStyle name="Normal 5 3 2 2 3 6" xfId="5330"/>
    <cellStyle name="Normal 5 3 2 2 4" xfId="2778"/>
    <cellStyle name="Normal 5 3 2 2 4 2" xfId="13444"/>
    <cellStyle name="Normal 5 3 2 2 4 3" xfId="9136"/>
    <cellStyle name="Normal 5 3 2 2 5" xfId="9137"/>
    <cellStyle name="Normal 5 3 2 2 6" xfId="6417"/>
    <cellStyle name="Normal 5 3 2 2 7" xfId="11631"/>
    <cellStyle name="Normal 5 3 2 2 8" xfId="4592"/>
    <cellStyle name="Normal 5 3 2 3" xfId="863"/>
    <cellStyle name="Normal 5 3 2 3 2" xfId="1561"/>
    <cellStyle name="Normal 5 3 2 3 2 2" xfId="3518"/>
    <cellStyle name="Normal 5 3 2 3 2 2 2" xfId="14184"/>
    <cellStyle name="Normal 5 3 2 3 2 2 3" xfId="9138"/>
    <cellStyle name="Normal 5 3 2 3 2 3" xfId="9139"/>
    <cellStyle name="Normal 5 3 2 3 2 4" xfId="7157"/>
    <cellStyle name="Normal 5 3 2 3 2 5" xfId="12371"/>
    <cellStyle name="Normal 5 3 2 3 2 6" xfId="5332"/>
    <cellStyle name="Normal 5 3 2 3 3" xfId="2916"/>
    <cellStyle name="Normal 5 3 2 3 3 2" xfId="13582"/>
    <cellStyle name="Normal 5 3 2 3 3 3" xfId="9140"/>
    <cellStyle name="Normal 5 3 2 3 4" xfId="9141"/>
    <cellStyle name="Normal 5 3 2 3 5" xfId="6555"/>
    <cellStyle name="Normal 5 3 2 3 6" xfId="11769"/>
    <cellStyle name="Normal 5 3 2 3 7" xfId="4730"/>
    <cellStyle name="Normal 5 3 2 4" xfId="1558"/>
    <cellStyle name="Normal 5 3 2 4 2" xfId="3515"/>
    <cellStyle name="Normal 5 3 2 4 2 2" xfId="14181"/>
    <cellStyle name="Normal 5 3 2 4 2 3" xfId="9142"/>
    <cellStyle name="Normal 5 3 2 4 3" xfId="9143"/>
    <cellStyle name="Normal 5 3 2 4 4" xfId="7154"/>
    <cellStyle name="Normal 5 3 2 4 5" xfId="12368"/>
    <cellStyle name="Normal 5 3 2 4 6" xfId="5329"/>
    <cellStyle name="Normal 5 3 2 5" xfId="2170"/>
    <cellStyle name="Normal 5 3 2 5 2" xfId="4024"/>
    <cellStyle name="Normal 5 3 2 5 2 2" xfId="14687"/>
    <cellStyle name="Normal 5 3 2 5 2 3" xfId="9144"/>
    <cellStyle name="Normal 5 3 2 5 3" xfId="9145"/>
    <cellStyle name="Normal 5 3 2 5 4" xfId="7663"/>
    <cellStyle name="Normal 5 3 2 5 5" xfId="12874"/>
    <cellStyle name="Normal 5 3 2 5 6" xfId="5835"/>
    <cellStyle name="Normal 5 3 2 6" xfId="2315"/>
    <cellStyle name="Normal 5 3 2 6 2" xfId="4159"/>
    <cellStyle name="Normal 5 3 2 6 2 2" xfId="14822"/>
    <cellStyle name="Normal 5 3 2 6 2 3" xfId="9146"/>
    <cellStyle name="Normal 5 3 2 6 3" xfId="7798"/>
    <cellStyle name="Normal 5 3 2 6 4" xfId="13009"/>
    <cellStyle name="Normal 5 3 2 6 5" xfId="5970"/>
    <cellStyle name="Normal 5 3 2 7" xfId="2643"/>
    <cellStyle name="Normal 5 3 2 7 2" xfId="13309"/>
    <cellStyle name="Normal 5 3 2 7 3" xfId="9147"/>
    <cellStyle name="Normal 5 3 2 8" xfId="9148"/>
    <cellStyle name="Normal 5 3 2 9" xfId="6282"/>
    <cellStyle name="Normal 5 3 3" xfId="613"/>
    <cellStyle name="Normal 5 3 3 10" xfId="11539"/>
    <cellStyle name="Normal 5 3 3 11" xfId="4500"/>
    <cellStyle name="Normal 5 3 3 2" xfId="754"/>
    <cellStyle name="Normal 5 3 3 2 2" xfId="1219"/>
    <cellStyle name="Normal 5 3 3 2 2 2" xfId="1564"/>
    <cellStyle name="Normal 5 3 3 2 2 2 2" xfId="3521"/>
    <cellStyle name="Normal 5 3 3 2 2 2 2 2" xfId="14187"/>
    <cellStyle name="Normal 5 3 3 2 2 2 2 3" xfId="9149"/>
    <cellStyle name="Normal 5 3 3 2 2 2 3" xfId="9150"/>
    <cellStyle name="Normal 5 3 3 2 2 2 4" xfId="7160"/>
    <cellStyle name="Normal 5 3 3 2 2 2 5" xfId="12374"/>
    <cellStyle name="Normal 5 3 3 2 2 2 6" xfId="5335"/>
    <cellStyle name="Normal 5 3 3 2 2 3" xfId="3188"/>
    <cellStyle name="Normal 5 3 3 2 2 3 2" xfId="13854"/>
    <cellStyle name="Normal 5 3 3 2 2 3 3" xfId="9151"/>
    <cellStyle name="Normal 5 3 3 2 2 4" xfId="9152"/>
    <cellStyle name="Normal 5 3 3 2 2 5" xfId="6827"/>
    <cellStyle name="Normal 5 3 3 2 2 6" xfId="12041"/>
    <cellStyle name="Normal 5 3 3 2 2 7" xfId="5002"/>
    <cellStyle name="Normal 5 3 3 2 3" xfId="1563"/>
    <cellStyle name="Normal 5 3 3 2 3 2" xfId="3520"/>
    <cellStyle name="Normal 5 3 3 2 3 2 2" xfId="14186"/>
    <cellStyle name="Normal 5 3 3 2 3 2 3" xfId="9153"/>
    <cellStyle name="Normal 5 3 3 2 3 3" xfId="9154"/>
    <cellStyle name="Normal 5 3 3 2 3 4" xfId="7159"/>
    <cellStyle name="Normal 5 3 3 2 3 5" xfId="12373"/>
    <cellStyle name="Normal 5 3 3 2 3 6" xfId="5334"/>
    <cellStyle name="Normal 5 3 3 2 4" xfId="2821"/>
    <cellStyle name="Normal 5 3 3 2 4 2" xfId="13487"/>
    <cellStyle name="Normal 5 3 3 2 4 3" xfId="9155"/>
    <cellStyle name="Normal 5 3 3 2 5" xfId="9156"/>
    <cellStyle name="Normal 5 3 3 2 6" xfId="6460"/>
    <cellStyle name="Normal 5 3 3 2 7" xfId="11674"/>
    <cellStyle name="Normal 5 3 3 2 8" xfId="4635"/>
    <cellStyle name="Normal 5 3 3 3" xfId="907"/>
    <cellStyle name="Normal 5 3 3 3 2" xfId="1565"/>
    <cellStyle name="Normal 5 3 3 3 2 2" xfId="3522"/>
    <cellStyle name="Normal 5 3 3 3 2 2 2" xfId="14188"/>
    <cellStyle name="Normal 5 3 3 3 2 2 3" xfId="9157"/>
    <cellStyle name="Normal 5 3 3 3 2 3" xfId="9158"/>
    <cellStyle name="Normal 5 3 3 3 2 4" xfId="7161"/>
    <cellStyle name="Normal 5 3 3 3 2 5" xfId="12375"/>
    <cellStyle name="Normal 5 3 3 3 2 6" xfId="5336"/>
    <cellStyle name="Normal 5 3 3 3 3" xfId="2959"/>
    <cellStyle name="Normal 5 3 3 3 3 2" xfId="13625"/>
    <cellStyle name="Normal 5 3 3 3 3 3" xfId="9159"/>
    <cellStyle name="Normal 5 3 3 3 4" xfId="9160"/>
    <cellStyle name="Normal 5 3 3 3 5" xfId="6598"/>
    <cellStyle name="Normal 5 3 3 3 6" xfId="11812"/>
    <cellStyle name="Normal 5 3 3 3 7" xfId="4773"/>
    <cellStyle name="Normal 5 3 3 4" xfId="1562"/>
    <cellStyle name="Normal 5 3 3 4 2" xfId="3519"/>
    <cellStyle name="Normal 5 3 3 4 2 2" xfId="14185"/>
    <cellStyle name="Normal 5 3 3 4 2 3" xfId="9161"/>
    <cellStyle name="Normal 5 3 3 4 3" xfId="9162"/>
    <cellStyle name="Normal 5 3 3 4 4" xfId="7158"/>
    <cellStyle name="Normal 5 3 3 4 5" xfId="12372"/>
    <cellStyle name="Normal 5 3 3 4 6" xfId="5333"/>
    <cellStyle name="Normal 5 3 3 5" xfId="2214"/>
    <cellStyle name="Normal 5 3 3 5 2" xfId="4067"/>
    <cellStyle name="Normal 5 3 3 5 2 2" xfId="14730"/>
    <cellStyle name="Normal 5 3 3 5 2 3" xfId="9163"/>
    <cellStyle name="Normal 5 3 3 5 3" xfId="9164"/>
    <cellStyle name="Normal 5 3 3 5 4" xfId="7706"/>
    <cellStyle name="Normal 5 3 3 5 5" xfId="12917"/>
    <cellStyle name="Normal 5 3 3 5 6" xfId="5878"/>
    <cellStyle name="Normal 5 3 3 6" xfId="2358"/>
    <cellStyle name="Normal 5 3 3 6 2" xfId="4202"/>
    <cellStyle name="Normal 5 3 3 6 2 2" xfId="14865"/>
    <cellStyle name="Normal 5 3 3 6 2 3" xfId="9165"/>
    <cellStyle name="Normal 5 3 3 6 3" xfId="7841"/>
    <cellStyle name="Normal 5 3 3 6 4" xfId="13052"/>
    <cellStyle name="Normal 5 3 3 6 5" xfId="6013"/>
    <cellStyle name="Normal 5 3 3 7" xfId="2686"/>
    <cellStyle name="Normal 5 3 3 7 2" xfId="13352"/>
    <cellStyle name="Normal 5 3 3 7 3" xfId="9166"/>
    <cellStyle name="Normal 5 3 3 8" xfId="9167"/>
    <cellStyle name="Normal 5 3 3 9" xfId="6325"/>
    <cellStyle name="Normal 5 3 4" xfId="447"/>
    <cellStyle name="Normal 5 3 4 2" xfId="1017"/>
    <cellStyle name="Normal 5 3 4 2 2" xfId="1567"/>
    <cellStyle name="Normal 5 3 4 2 2 2" xfId="3524"/>
    <cellStyle name="Normal 5 3 4 2 2 2 2" xfId="14190"/>
    <cellStyle name="Normal 5 3 4 2 2 2 3" xfId="9168"/>
    <cellStyle name="Normal 5 3 4 2 2 3" xfId="9169"/>
    <cellStyle name="Normal 5 3 4 2 2 4" xfId="7163"/>
    <cellStyle name="Normal 5 3 4 2 2 5" xfId="12377"/>
    <cellStyle name="Normal 5 3 4 2 2 6" xfId="5338"/>
    <cellStyle name="Normal 5 3 4 2 3" xfId="3049"/>
    <cellStyle name="Normal 5 3 4 2 3 2" xfId="13715"/>
    <cellStyle name="Normal 5 3 4 2 3 3" xfId="9170"/>
    <cellStyle name="Normal 5 3 4 2 4" xfId="9171"/>
    <cellStyle name="Normal 5 3 4 2 5" xfId="6688"/>
    <cellStyle name="Normal 5 3 4 2 6" xfId="11902"/>
    <cellStyle name="Normal 5 3 4 2 7" xfId="4863"/>
    <cellStyle name="Normal 5 3 4 3" xfId="1566"/>
    <cellStyle name="Normal 5 3 4 3 2" xfId="3523"/>
    <cellStyle name="Normal 5 3 4 3 2 2" xfId="14189"/>
    <cellStyle name="Normal 5 3 4 3 2 3" xfId="9172"/>
    <cellStyle name="Normal 5 3 4 3 3" xfId="9173"/>
    <cellStyle name="Normal 5 3 4 3 4" xfId="7162"/>
    <cellStyle name="Normal 5 3 4 3 5" xfId="12376"/>
    <cellStyle name="Normal 5 3 4 3 6" xfId="5337"/>
    <cellStyle name="Normal 5 3 4 4" xfId="2597"/>
    <cellStyle name="Normal 5 3 4 4 2" xfId="13263"/>
    <cellStyle name="Normal 5 3 4 4 3" xfId="9174"/>
    <cellStyle name="Normal 5 3 4 5" xfId="9175"/>
    <cellStyle name="Normal 5 3 4 6" xfId="6236"/>
    <cellStyle name="Normal 5 3 4 7" xfId="11450"/>
    <cellStyle name="Normal 5 3 4 8" xfId="4411"/>
    <cellStyle name="Normal 5 3 5" xfId="664"/>
    <cellStyle name="Normal 5 3 5 2" xfId="1130"/>
    <cellStyle name="Normal 5 3 5 2 2" xfId="1569"/>
    <cellStyle name="Normal 5 3 5 2 2 2" xfId="3526"/>
    <cellStyle name="Normal 5 3 5 2 2 2 2" xfId="14192"/>
    <cellStyle name="Normal 5 3 5 2 2 2 3" xfId="9176"/>
    <cellStyle name="Normal 5 3 5 2 2 3" xfId="9177"/>
    <cellStyle name="Normal 5 3 5 2 2 4" xfId="7165"/>
    <cellStyle name="Normal 5 3 5 2 2 5" xfId="12379"/>
    <cellStyle name="Normal 5 3 5 2 2 6" xfId="5340"/>
    <cellStyle name="Normal 5 3 5 2 3" xfId="3099"/>
    <cellStyle name="Normal 5 3 5 2 3 2" xfId="13765"/>
    <cellStyle name="Normal 5 3 5 2 3 3" xfId="9178"/>
    <cellStyle name="Normal 5 3 5 2 4" xfId="9179"/>
    <cellStyle name="Normal 5 3 5 2 5" xfId="6738"/>
    <cellStyle name="Normal 5 3 5 2 6" xfId="11952"/>
    <cellStyle name="Normal 5 3 5 2 7" xfId="4913"/>
    <cellStyle name="Normal 5 3 5 3" xfId="1568"/>
    <cellStyle name="Normal 5 3 5 3 2" xfId="3525"/>
    <cellStyle name="Normal 5 3 5 3 2 2" xfId="14191"/>
    <cellStyle name="Normal 5 3 5 3 2 3" xfId="9180"/>
    <cellStyle name="Normal 5 3 5 3 3" xfId="9181"/>
    <cellStyle name="Normal 5 3 5 3 4" xfId="7164"/>
    <cellStyle name="Normal 5 3 5 3 5" xfId="12378"/>
    <cellStyle name="Normal 5 3 5 3 6" xfId="5339"/>
    <cellStyle name="Normal 5 3 5 4" xfId="2732"/>
    <cellStyle name="Normal 5 3 5 4 2" xfId="13398"/>
    <cellStyle name="Normal 5 3 5 4 3" xfId="9182"/>
    <cellStyle name="Normal 5 3 5 5" xfId="9183"/>
    <cellStyle name="Normal 5 3 5 6" xfId="6371"/>
    <cellStyle name="Normal 5 3 5 7" xfId="11585"/>
    <cellStyle name="Normal 5 3 5 8" xfId="4546"/>
    <cellStyle name="Normal 5 3 6" xfId="331"/>
    <cellStyle name="Normal 5 3 6 2" xfId="959"/>
    <cellStyle name="Normal 5 3 6 2 2" xfId="1571"/>
    <cellStyle name="Normal 5 3 6 2 2 2" xfId="3528"/>
    <cellStyle name="Normal 5 3 6 2 2 2 2" xfId="14194"/>
    <cellStyle name="Normal 5 3 6 2 2 2 3" xfId="9184"/>
    <cellStyle name="Normal 5 3 6 2 2 3" xfId="9185"/>
    <cellStyle name="Normal 5 3 6 2 2 4" xfId="7167"/>
    <cellStyle name="Normal 5 3 6 2 2 5" xfId="12381"/>
    <cellStyle name="Normal 5 3 6 2 2 6" xfId="5342"/>
    <cellStyle name="Normal 5 3 6 2 3" xfId="3005"/>
    <cellStyle name="Normal 5 3 6 2 3 2" xfId="13671"/>
    <cellStyle name="Normal 5 3 6 2 3 3" xfId="9186"/>
    <cellStyle name="Normal 5 3 6 2 4" xfId="9187"/>
    <cellStyle name="Normal 5 3 6 2 5" xfId="6644"/>
    <cellStyle name="Normal 5 3 6 2 6" xfId="11858"/>
    <cellStyle name="Normal 5 3 6 2 7" xfId="4819"/>
    <cellStyle name="Normal 5 3 6 3" xfId="1570"/>
    <cellStyle name="Normal 5 3 6 3 2" xfId="3527"/>
    <cellStyle name="Normal 5 3 6 3 2 2" xfId="14193"/>
    <cellStyle name="Normal 5 3 6 3 2 3" xfId="9188"/>
    <cellStyle name="Normal 5 3 6 3 3" xfId="9189"/>
    <cellStyle name="Normal 5 3 6 3 4" xfId="7166"/>
    <cellStyle name="Normal 5 3 6 3 5" xfId="12380"/>
    <cellStyle name="Normal 5 3 6 3 6" xfId="5341"/>
    <cellStyle name="Normal 5 3 6 4" xfId="2548"/>
    <cellStyle name="Normal 5 3 6 4 2" xfId="13214"/>
    <cellStyle name="Normal 5 3 6 4 3" xfId="9190"/>
    <cellStyle name="Normal 5 3 6 5" xfId="9191"/>
    <cellStyle name="Normal 5 3 6 6" xfId="6187"/>
    <cellStyle name="Normal 5 3 6 7" xfId="11401"/>
    <cellStyle name="Normal 5 3 6 8" xfId="4362"/>
    <cellStyle name="Normal 5 3 7" xfId="813"/>
    <cellStyle name="Normal 5 3 7 2" xfId="1572"/>
    <cellStyle name="Normal 5 3 7 2 2" xfId="3529"/>
    <cellStyle name="Normal 5 3 7 2 2 2" xfId="14195"/>
    <cellStyle name="Normal 5 3 7 2 2 3" xfId="9192"/>
    <cellStyle name="Normal 5 3 7 2 3" xfId="9193"/>
    <cellStyle name="Normal 5 3 7 2 4" xfId="7168"/>
    <cellStyle name="Normal 5 3 7 2 5" xfId="12382"/>
    <cellStyle name="Normal 5 3 7 2 6" xfId="5343"/>
    <cellStyle name="Normal 5 3 7 3" xfId="2870"/>
    <cellStyle name="Normal 5 3 7 3 2" xfId="13536"/>
    <cellStyle name="Normal 5 3 7 3 3" xfId="9194"/>
    <cellStyle name="Normal 5 3 7 4" xfId="9195"/>
    <cellStyle name="Normal 5 3 7 5" xfId="6509"/>
    <cellStyle name="Normal 5 3 7 6" xfId="11723"/>
    <cellStyle name="Normal 5 3 7 7" xfId="4684"/>
    <cellStyle name="Normal 5 3 8" xfId="1280"/>
    <cellStyle name="Normal 5 3 8 2" xfId="3237"/>
    <cellStyle name="Normal 5 3 8 2 2" xfId="13903"/>
    <cellStyle name="Normal 5 3 8 2 3" xfId="9196"/>
    <cellStyle name="Normal 5 3 8 3" xfId="9197"/>
    <cellStyle name="Normal 5 3 8 4" xfId="6876"/>
    <cellStyle name="Normal 5 3 8 5" xfId="12090"/>
    <cellStyle name="Normal 5 3 8 6" xfId="5051"/>
    <cellStyle name="Normal 5 3 9" xfId="223"/>
    <cellStyle name="Normal 5 3 9 2" xfId="2503"/>
    <cellStyle name="Normal 5 3 9 2 2" xfId="13170"/>
    <cellStyle name="Normal 5 3 9 2 3" xfId="9198"/>
    <cellStyle name="Normal 5 3 9 3" xfId="9199"/>
    <cellStyle name="Normal 5 3 9 4" xfId="6142"/>
    <cellStyle name="Normal 5 3 9 5" xfId="11357"/>
    <cellStyle name="Normal 5 3 9 6" xfId="4318"/>
    <cellStyle name="Normal 5 4" xfId="135"/>
    <cellStyle name="Normal 5 4 10" xfId="2119"/>
    <cellStyle name="Normal 5 4 10 2" xfId="3978"/>
    <cellStyle name="Normal 5 4 10 2 2" xfId="14641"/>
    <cellStyle name="Normal 5 4 10 2 3" xfId="9200"/>
    <cellStyle name="Normal 5 4 10 3" xfId="9201"/>
    <cellStyle name="Normal 5 4 10 4" xfId="7617"/>
    <cellStyle name="Normal 5 4 10 5" xfId="12828"/>
    <cellStyle name="Normal 5 4 10 6" xfId="5789"/>
    <cellStyle name="Normal 5 4 11" xfId="2270"/>
    <cellStyle name="Normal 5 4 11 2" xfId="4114"/>
    <cellStyle name="Normal 5 4 11 2 2" xfId="14777"/>
    <cellStyle name="Normal 5 4 11 2 3" xfId="9202"/>
    <cellStyle name="Normal 5 4 11 3" xfId="7753"/>
    <cellStyle name="Normal 5 4 11 4" xfId="12964"/>
    <cellStyle name="Normal 5 4 11 5" xfId="5925"/>
    <cellStyle name="Normal 5 4 12" xfId="2471"/>
    <cellStyle name="Normal 5 4 12 2" xfId="9203"/>
    <cellStyle name="Normal 5 4 12 3" xfId="13139"/>
    <cellStyle name="Normal 5 4 12 4" xfId="6067"/>
    <cellStyle name="Normal 5 4 13" xfId="9204"/>
    <cellStyle name="Normal 5 4 14" xfId="6110"/>
    <cellStyle name="Normal 5 4 15" xfId="11326"/>
    <cellStyle name="Normal 5 4 16" xfId="4287"/>
    <cellStyle name="Normal 5 4 2" xfId="540"/>
    <cellStyle name="Normal 5 4 2 10" xfId="11497"/>
    <cellStyle name="Normal 5 4 2 11" xfId="4458"/>
    <cellStyle name="Normal 5 4 2 2" xfId="711"/>
    <cellStyle name="Normal 5 4 2 2 2" xfId="1177"/>
    <cellStyle name="Normal 5 4 2 2 2 2" xfId="1575"/>
    <cellStyle name="Normal 5 4 2 2 2 2 2" xfId="3532"/>
    <cellStyle name="Normal 5 4 2 2 2 2 2 2" xfId="14198"/>
    <cellStyle name="Normal 5 4 2 2 2 2 2 3" xfId="9205"/>
    <cellStyle name="Normal 5 4 2 2 2 2 3" xfId="9206"/>
    <cellStyle name="Normal 5 4 2 2 2 2 4" xfId="7171"/>
    <cellStyle name="Normal 5 4 2 2 2 2 5" xfId="12385"/>
    <cellStyle name="Normal 5 4 2 2 2 2 6" xfId="5346"/>
    <cellStyle name="Normal 5 4 2 2 2 3" xfId="3146"/>
    <cellStyle name="Normal 5 4 2 2 2 3 2" xfId="13812"/>
    <cellStyle name="Normal 5 4 2 2 2 3 3" xfId="9207"/>
    <cellStyle name="Normal 5 4 2 2 2 4" xfId="9208"/>
    <cellStyle name="Normal 5 4 2 2 2 5" xfId="6785"/>
    <cellStyle name="Normal 5 4 2 2 2 6" xfId="11999"/>
    <cellStyle name="Normal 5 4 2 2 2 7" xfId="4960"/>
    <cellStyle name="Normal 5 4 2 2 3" xfId="1574"/>
    <cellStyle name="Normal 5 4 2 2 3 2" xfId="3531"/>
    <cellStyle name="Normal 5 4 2 2 3 2 2" xfId="14197"/>
    <cellStyle name="Normal 5 4 2 2 3 2 3" xfId="9209"/>
    <cellStyle name="Normal 5 4 2 2 3 3" xfId="9210"/>
    <cellStyle name="Normal 5 4 2 2 3 4" xfId="7170"/>
    <cellStyle name="Normal 5 4 2 2 3 5" xfId="12384"/>
    <cellStyle name="Normal 5 4 2 2 3 6" xfId="5345"/>
    <cellStyle name="Normal 5 4 2 2 4" xfId="2779"/>
    <cellStyle name="Normal 5 4 2 2 4 2" xfId="13445"/>
    <cellStyle name="Normal 5 4 2 2 4 3" xfId="9211"/>
    <cellStyle name="Normal 5 4 2 2 5" xfId="9212"/>
    <cellStyle name="Normal 5 4 2 2 6" xfId="6418"/>
    <cellStyle name="Normal 5 4 2 2 7" xfId="11632"/>
    <cellStyle name="Normal 5 4 2 2 8" xfId="4593"/>
    <cellStyle name="Normal 5 4 2 3" xfId="864"/>
    <cellStyle name="Normal 5 4 2 3 2" xfId="1576"/>
    <cellStyle name="Normal 5 4 2 3 2 2" xfId="3533"/>
    <cellStyle name="Normal 5 4 2 3 2 2 2" xfId="14199"/>
    <cellStyle name="Normal 5 4 2 3 2 2 3" xfId="9213"/>
    <cellStyle name="Normal 5 4 2 3 2 3" xfId="9214"/>
    <cellStyle name="Normal 5 4 2 3 2 4" xfId="7172"/>
    <cellStyle name="Normal 5 4 2 3 2 5" xfId="12386"/>
    <cellStyle name="Normal 5 4 2 3 2 6" xfId="5347"/>
    <cellStyle name="Normal 5 4 2 3 3" xfId="2917"/>
    <cellStyle name="Normal 5 4 2 3 3 2" xfId="13583"/>
    <cellStyle name="Normal 5 4 2 3 3 3" xfId="9215"/>
    <cellStyle name="Normal 5 4 2 3 4" xfId="9216"/>
    <cellStyle name="Normal 5 4 2 3 5" xfId="6556"/>
    <cellStyle name="Normal 5 4 2 3 6" xfId="11770"/>
    <cellStyle name="Normal 5 4 2 3 7" xfId="4731"/>
    <cellStyle name="Normal 5 4 2 4" xfId="1573"/>
    <cellStyle name="Normal 5 4 2 4 2" xfId="3530"/>
    <cellStyle name="Normal 5 4 2 4 2 2" xfId="14196"/>
    <cellStyle name="Normal 5 4 2 4 2 3" xfId="9217"/>
    <cellStyle name="Normal 5 4 2 4 3" xfId="9218"/>
    <cellStyle name="Normal 5 4 2 4 4" xfId="7169"/>
    <cellStyle name="Normal 5 4 2 4 5" xfId="12383"/>
    <cellStyle name="Normal 5 4 2 4 6" xfId="5344"/>
    <cellStyle name="Normal 5 4 2 5" xfId="2171"/>
    <cellStyle name="Normal 5 4 2 5 2" xfId="4025"/>
    <cellStyle name="Normal 5 4 2 5 2 2" xfId="14688"/>
    <cellStyle name="Normal 5 4 2 5 2 3" xfId="9219"/>
    <cellStyle name="Normal 5 4 2 5 3" xfId="9220"/>
    <cellStyle name="Normal 5 4 2 5 4" xfId="7664"/>
    <cellStyle name="Normal 5 4 2 5 5" xfId="12875"/>
    <cellStyle name="Normal 5 4 2 5 6" xfId="5836"/>
    <cellStyle name="Normal 5 4 2 6" xfId="2316"/>
    <cellStyle name="Normal 5 4 2 6 2" xfId="4160"/>
    <cellStyle name="Normal 5 4 2 6 2 2" xfId="14823"/>
    <cellStyle name="Normal 5 4 2 6 2 3" xfId="9221"/>
    <cellStyle name="Normal 5 4 2 6 3" xfId="7799"/>
    <cellStyle name="Normal 5 4 2 6 4" xfId="13010"/>
    <cellStyle name="Normal 5 4 2 6 5" xfId="5971"/>
    <cellStyle name="Normal 5 4 2 7" xfId="2644"/>
    <cellStyle name="Normal 5 4 2 7 2" xfId="13310"/>
    <cellStyle name="Normal 5 4 2 7 3" xfId="9222"/>
    <cellStyle name="Normal 5 4 2 8" xfId="9223"/>
    <cellStyle name="Normal 5 4 2 9" xfId="6283"/>
    <cellStyle name="Normal 5 4 3" xfId="614"/>
    <cellStyle name="Normal 5 4 3 10" xfId="11540"/>
    <cellStyle name="Normal 5 4 3 11" xfId="4501"/>
    <cellStyle name="Normal 5 4 3 2" xfId="755"/>
    <cellStyle name="Normal 5 4 3 2 2" xfId="1220"/>
    <cellStyle name="Normal 5 4 3 2 2 2" xfId="1579"/>
    <cellStyle name="Normal 5 4 3 2 2 2 2" xfId="3536"/>
    <cellStyle name="Normal 5 4 3 2 2 2 2 2" xfId="14202"/>
    <cellStyle name="Normal 5 4 3 2 2 2 2 3" xfId="9224"/>
    <cellStyle name="Normal 5 4 3 2 2 2 3" xfId="9225"/>
    <cellStyle name="Normal 5 4 3 2 2 2 4" xfId="7175"/>
    <cellStyle name="Normal 5 4 3 2 2 2 5" xfId="12389"/>
    <cellStyle name="Normal 5 4 3 2 2 2 6" xfId="5350"/>
    <cellStyle name="Normal 5 4 3 2 2 3" xfId="3189"/>
    <cellStyle name="Normal 5 4 3 2 2 3 2" xfId="13855"/>
    <cellStyle name="Normal 5 4 3 2 2 3 3" xfId="9226"/>
    <cellStyle name="Normal 5 4 3 2 2 4" xfId="9227"/>
    <cellStyle name="Normal 5 4 3 2 2 5" xfId="6828"/>
    <cellStyle name="Normal 5 4 3 2 2 6" xfId="12042"/>
    <cellStyle name="Normal 5 4 3 2 2 7" xfId="5003"/>
    <cellStyle name="Normal 5 4 3 2 3" xfId="1578"/>
    <cellStyle name="Normal 5 4 3 2 3 2" xfId="3535"/>
    <cellStyle name="Normal 5 4 3 2 3 2 2" xfId="14201"/>
    <cellStyle name="Normal 5 4 3 2 3 2 3" xfId="9228"/>
    <cellStyle name="Normal 5 4 3 2 3 3" xfId="9229"/>
    <cellStyle name="Normal 5 4 3 2 3 4" xfId="7174"/>
    <cellStyle name="Normal 5 4 3 2 3 5" xfId="12388"/>
    <cellStyle name="Normal 5 4 3 2 3 6" xfId="5349"/>
    <cellStyle name="Normal 5 4 3 2 4" xfId="2822"/>
    <cellStyle name="Normal 5 4 3 2 4 2" xfId="13488"/>
    <cellStyle name="Normal 5 4 3 2 4 3" xfId="9230"/>
    <cellStyle name="Normal 5 4 3 2 5" xfId="9231"/>
    <cellStyle name="Normal 5 4 3 2 6" xfId="6461"/>
    <cellStyle name="Normal 5 4 3 2 7" xfId="11675"/>
    <cellStyle name="Normal 5 4 3 2 8" xfId="4636"/>
    <cellStyle name="Normal 5 4 3 3" xfId="908"/>
    <cellStyle name="Normal 5 4 3 3 2" xfId="1580"/>
    <cellStyle name="Normal 5 4 3 3 2 2" xfId="3537"/>
    <cellStyle name="Normal 5 4 3 3 2 2 2" xfId="14203"/>
    <cellStyle name="Normal 5 4 3 3 2 2 3" xfId="9232"/>
    <cellStyle name="Normal 5 4 3 3 2 3" xfId="9233"/>
    <cellStyle name="Normal 5 4 3 3 2 4" xfId="7176"/>
    <cellStyle name="Normal 5 4 3 3 2 5" xfId="12390"/>
    <cellStyle name="Normal 5 4 3 3 2 6" xfId="5351"/>
    <cellStyle name="Normal 5 4 3 3 3" xfId="2960"/>
    <cellStyle name="Normal 5 4 3 3 3 2" xfId="13626"/>
    <cellStyle name="Normal 5 4 3 3 3 3" xfId="9234"/>
    <cellStyle name="Normal 5 4 3 3 4" xfId="9235"/>
    <cellStyle name="Normal 5 4 3 3 5" xfId="6599"/>
    <cellStyle name="Normal 5 4 3 3 6" xfId="11813"/>
    <cellStyle name="Normal 5 4 3 3 7" xfId="4774"/>
    <cellStyle name="Normal 5 4 3 4" xfId="1577"/>
    <cellStyle name="Normal 5 4 3 4 2" xfId="3534"/>
    <cellStyle name="Normal 5 4 3 4 2 2" xfId="14200"/>
    <cellStyle name="Normal 5 4 3 4 2 3" xfId="9236"/>
    <cellStyle name="Normal 5 4 3 4 3" xfId="9237"/>
    <cellStyle name="Normal 5 4 3 4 4" xfId="7173"/>
    <cellStyle name="Normal 5 4 3 4 5" xfId="12387"/>
    <cellStyle name="Normal 5 4 3 4 6" xfId="5348"/>
    <cellStyle name="Normal 5 4 3 5" xfId="2215"/>
    <cellStyle name="Normal 5 4 3 5 2" xfId="4068"/>
    <cellStyle name="Normal 5 4 3 5 2 2" xfId="14731"/>
    <cellStyle name="Normal 5 4 3 5 2 3" xfId="9238"/>
    <cellStyle name="Normal 5 4 3 5 3" xfId="9239"/>
    <cellStyle name="Normal 5 4 3 5 4" xfId="7707"/>
    <cellStyle name="Normal 5 4 3 5 5" xfId="12918"/>
    <cellStyle name="Normal 5 4 3 5 6" xfId="5879"/>
    <cellStyle name="Normal 5 4 3 6" xfId="2359"/>
    <cellStyle name="Normal 5 4 3 6 2" xfId="4203"/>
    <cellStyle name="Normal 5 4 3 6 2 2" xfId="14866"/>
    <cellStyle name="Normal 5 4 3 6 2 3" xfId="9240"/>
    <cellStyle name="Normal 5 4 3 6 3" xfId="7842"/>
    <cellStyle name="Normal 5 4 3 6 4" xfId="13053"/>
    <cellStyle name="Normal 5 4 3 6 5" xfId="6014"/>
    <cellStyle name="Normal 5 4 3 7" xfId="2687"/>
    <cellStyle name="Normal 5 4 3 7 2" xfId="13353"/>
    <cellStyle name="Normal 5 4 3 7 3" xfId="9241"/>
    <cellStyle name="Normal 5 4 3 8" xfId="9242"/>
    <cellStyle name="Normal 5 4 3 9" xfId="6326"/>
    <cellStyle name="Normal 5 4 4" xfId="448"/>
    <cellStyle name="Normal 5 4 4 2" xfId="1018"/>
    <cellStyle name="Normal 5 4 4 2 2" xfId="1582"/>
    <cellStyle name="Normal 5 4 4 2 2 2" xfId="3539"/>
    <cellStyle name="Normal 5 4 4 2 2 2 2" xfId="14205"/>
    <cellStyle name="Normal 5 4 4 2 2 2 3" xfId="9243"/>
    <cellStyle name="Normal 5 4 4 2 2 3" xfId="9244"/>
    <cellStyle name="Normal 5 4 4 2 2 4" xfId="7178"/>
    <cellStyle name="Normal 5 4 4 2 2 5" xfId="12392"/>
    <cellStyle name="Normal 5 4 4 2 2 6" xfId="5353"/>
    <cellStyle name="Normal 5 4 4 2 3" xfId="3050"/>
    <cellStyle name="Normal 5 4 4 2 3 2" xfId="13716"/>
    <cellStyle name="Normal 5 4 4 2 3 3" xfId="9245"/>
    <cellStyle name="Normal 5 4 4 2 4" xfId="9246"/>
    <cellStyle name="Normal 5 4 4 2 5" xfId="6689"/>
    <cellStyle name="Normal 5 4 4 2 6" xfId="11903"/>
    <cellStyle name="Normal 5 4 4 2 7" xfId="4864"/>
    <cellStyle name="Normal 5 4 4 3" xfId="1581"/>
    <cellStyle name="Normal 5 4 4 3 2" xfId="3538"/>
    <cellStyle name="Normal 5 4 4 3 2 2" xfId="14204"/>
    <cellStyle name="Normal 5 4 4 3 2 3" xfId="9247"/>
    <cellStyle name="Normal 5 4 4 3 3" xfId="9248"/>
    <cellStyle name="Normal 5 4 4 3 4" xfId="7177"/>
    <cellStyle name="Normal 5 4 4 3 5" xfId="12391"/>
    <cellStyle name="Normal 5 4 4 3 6" xfId="5352"/>
    <cellStyle name="Normal 5 4 4 4" xfId="2598"/>
    <cellStyle name="Normal 5 4 4 4 2" xfId="13264"/>
    <cellStyle name="Normal 5 4 4 4 3" xfId="9249"/>
    <cellStyle name="Normal 5 4 4 5" xfId="9250"/>
    <cellStyle name="Normal 5 4 4 6" xfId="6237"/>
    <cellStyle name="Normal 5 4 4 7" xfId="11451"/>
    <cellStyle name="Normal 5 4 4 8" xfId="4412"/>
    <cellStyle name="Normal 5 4 5" xfId="665"/>
    <cellStyle name="Normal 5 4 5 2" xfId="1131"/>
    <cellStyle name="Normal 5 4 5 2 2" xfId="1584"/>
    <cellStyle name="Normal 5 4 5 2 2 2" xfId="3541"/>
    <cellStyle name="Normal 5 4 5 2 2 2 2" xfId="14207"/>
    <cellStyle name="Normal 5 4 5 2 2 2 3" xfId="9251"/>
    <cellStyle name="Normal 5 4 5 2 2 3" xfId="9252"/>
    <cellStyle name="Normal 5 4 5 2 2 4" xfId="7180"/>
    <cellStyle name="Normal 5 4 5 2 2 5" xfId="12394"/>
    <cellStyle name="Normal 5 4 5 2 2 6" xfId="5355"/>
    <cellStyle name="Normal 5 4 5 2 3" xfId="3100"/>
    <cellStyle name="Normal 5 4 5 2 3 2" xfId="13766"/>
    <cellStyle name="Normal 5 4 5 2 3 3" xfId="9253"/>
    <cellStyle name="Normal 5 4 5 2 4" xfId="9254"/>
    <cellStyle name="Normal 5 4 5 2 5" xfId="6739"/>
    <cellStyle name="Normal 5 4 5 2 6" xfId="11953"/>
    <cellStyle name="Normal 5 4 5 2 7" xfId="4914"/>
    <cellStyle name="Normal 5 4 5 3" xfId="1583"/>
    <cellStyle name="Normal 5 4 5 3 2" xfId="3540"/>
    <cellStyle name="Normal 5 4 5 3 2 2" xfId="14206"/>
    <cellStyle name="Normal 5 4 5 3 2 3" xfId="9255"/>
    <cellStyle name="Normal 5 4 5 3 3" xfId="9256"/>
    <cellStyle name="Normal 5 4 5 3 4" xfId="7179"/>
    <cellStyle name="Normal 5 4 5 3 5" xfId="12393"/>
    <cellStyle name="Normal 5 4 5 3 6" xfId="5354"/>
    <cellStyle name="Normal 5 4 5 4" xfId="2733"/>
    <cellStyle name="Normal 5 4 5 4 2" xfId="13399"/>
    <cellStyle name="Normal 5 4 5 4 3" xfId="9257"/>
    <cellStyle name="Normal 5 4 5 5" xfId="9258"/>
    <cellStyle name="Normal 5 4 5 6" xfId="6372"/>
    <cellStyle name="Normal 5 4 5 7" xfId="11586"/>
    <cellStyle name="Normal 5 4 5 8" xfId="4547"/>
    <cellStyle name="Normal 5 4 6" xfId="332"/>
    <cellStyle name="Normal 5 4 6 2" xfId="960"/>
    <cellStyle name="Normal 5 4 6 2 2" xfId="1586"/>
    <cellStyle name="Normal 5 4 6 2 2 2" xfId="3543"/>
    <cellStyle name="Normal 5 4 6 2 2 2 2" xfId="14209"/>
    <cellStyle name="Normal 5 4 6 2 2 2 3" xfId="9259"/>
    <cellStyle name="Normal 5 4 6 2 2 3" xfId="9260"/>
    <cellStyle name="Normal 5 4 6 2 2 4" xfId="7182"/>
    <cellStyle name="Normal 5 4 6 2 2 5" xfId="12396"/>
    <cellStyle name="Normal 5 4 6 2 2 6" xfId="5357"/>
    <cellStyle name="Normal 5 4 6 2 3" xfId="3006"/>
    <cellStyle name="Normal 5 4 6 2 3 2" xfId="13672"/>
    <cellStyle name="Normal 5 4 6 2 3 3" xfId="9261"/>
    <cellStyle name="Normal 5 4 6 2 4" xfId="9262"/>
    <cellStyle name="Normal 5 4 6 2 5" xfId="6645"/>
    <cellStyle name="Normal 5 4 6 2 6" xfId="11859"/>
    <cellStyle name="Normal 5 4 6 2 7" xfId="4820"/>
    <cellStyle name="Normal 5 4 6 3" xfId="1585"/>
    <cellStyle name="Normal 5 4 6 3 2" xfId="3542"/>
    <cellStyle name="Normal 5 4 6 3 2 2" xfId="14208"/>
    <cellStyle name="Normal 5 4 6 3 2 3" xfId="9263"/>
    <cellStyle name="Normal 5 4 6 3 3" xfId="9264"/>
    <cellStyle name="Normal 5 4 6 3 4" xfId="7181"/>
    <cellStyle name="Normal 5 4 6 3 5" xfId="12395"/>
    <cellStyle name="Normal 5 4 6 3 6" xfId="5356"/>
    <cellStyle name="Normal 5 4 6 4" xfId="2549"/>
    <cellStyle name="Normal 5 4 6 4 2" xfId="13215"/>
    <cellStyle name="Normal 5 4 6 4 3" xfId="9265"/>
    <cellStyle name="Normal 5 4 6 5" xfId="9266"/>
    <cellStyle name="Normal 5 4 6 6" xfId="6188"/>
    <cellStyle name="Normal 5 4 6 7" xfId="11402"/>
    <cellStyle name="Normal 5 4 6 8" xfId="4363"/>
    <cellStyle name="Normal 5 4 7" xfId="814"/>
    <cellStyle name="Normal 5 4 7 2" xfId="1587"/>
    <cellStyle name="Normal 5 4 7 2 2" xfId="3544"/>
    <cellStyle name="Normal 5 4 7 2 2 2" xfId="14210"/>
    <cellStyle name="Normal 5 4 7 2 2 3" xfId="9267"/>
    <cellStyle name="Normal 5 4 7 2 3" xfId="9268"/>
    <cellStyle name="Normal 5 4 7 2 4" xfId="7183"/>
    <cellStyle name="Normal 5 4 7 2 5" xfId="12397"/>
    <cellStyle name="Normal 5 4 7 2 6" xfId="5358"/>
    <cellStyle name="Normal 5 4 7 3" xfId="2871"/>
    <cellStyle name="Normal 5 4 7 3 2" xfId="13537"/>
    <cellStyle name="Normal 5 4 7 3 3" xfId="9269"/>
    <cellStyle name="Normal 5 4 7 4" xfId="9270"/>
    <cellStyle name="Normal 5 4 7 5" xfId="6510"/>
    <cellStyle name="Normal 5 4 7 6" xfId="11724"/>
    <cellStyle name="Normal 5 4 7 7" xfId="4685"/>
    <cellStyle name="Normal 5 4 8" xfId="1281"/>
    <cellStyle name="Normal 5 4 8 2" xfId="3238"/>
    <cellStyle name="Normal 5 4 8 2 2" xfId="13904"/>
    <cellStyle name="Normal 5 4 8 2 3" xfId="9271"/>
    <cellStyle name="Normal 5 4 8 3" xfId="9272"/>
    <cellStyle name="Normal 5 4 8 4" xfId="6877"/>
    <cellStyle name="Normal 5 4 8 5" xfId="12091"/>
    <cellStyle name="Normal 5 4 8 6" xfId="5052"/>
    <cellStyle name="Normal 5 4 9" xfId="224"/>
    <cellStyle name="Normal 5 4 9 2" xfId="2504"/>
    <cellStyle name="Normal 5 4 9 2 2" xfId="13171"/>
    <cellStyle name="Normal 5 4 9 2 3" xfId="9273"/>
    <cellStyle name="Normal 5 4 9 3" xfId="9274"/>
    <cellStyle name="Normal 5 4 9 4" xfId="6143"/>
    <cellStyle name="Normal 5 4 9 5" xfId="11358"/>
    <cellStyle name="Normal 5 4 9 6" xfId="4319"/>
    <cellStyle name="Normal 5 5" xfId="535"/>
    <cellStyle name="Normal 5 5 10" xfId="11492"/>
    <cellStyle name="Normal 5 5 11" xfId="4453"/>
    <cellStyle name="Normal 5 5 2" xfId="706"/>
    <cellStyle name="Normal 5 5 2 2" xfId="1172"/>
    <cellStyle name="Normal 5 5 2 2 2" xfId="1590"/>
    <cellStyle name="Normal 5 5 2 2 2 2" xfId="3547"/>
    <cellStyle name="Normal 5 5 2 2 2 2 2" xfId="14213"/>
    <cellStyle name="Normal 5 5 2 2 2 2 3" xfId="9275"/>
    <cellStyle name="Normal 5 5 2 2 2 3" xfId="9276"/>
    <cellStyle name="Normal 5 5 2 2 2 4" xfId="7186"/>
    <cellStyle name="Normal 5 5 2 2 2 5" xfId="12400"/>
    <cellStyle name="Normal 5 5 2 2 2 6" xfId="5361"/>
    <cellStyle name="Normal 5 5 2 2 3" xfId="3141"/>
    <cellStyle name="Normal 5 5 2 2 3 2" xfId="13807"/>
    <cellStyle name="Normal 5 5 2 2 3 3" xfId="9277"/>
    <cellStyle name="Normal 5 5 2 2 4" xfId="9278"/>
    <cellStyle name="Normal 5 5 2 2 5" xfId="6780"/>
    <cellStyle name="Normal 5 5 2 2 6" xfId="11994"/>
    <cellStyle name="Normal 5 5 2 2 7" xfId="4955"/>
    <cellStyle name="Normal 5 5 2 3" xfId="1589"/>
    <cellStyle name="Normal 5 5 2 3 2" xfId="3546"/>
    <cellStyle name="Normal 5 5 2 3 2 2" xfId="14212"/>
    <cellStyle name="Normal 5 5 2 3 2 3" xfId="9279"/>
    <cellStyle name="Normal 5 5 2 3 3" xfId="9280"/>
    <cellStyle name="Normal 5 5 2 3 4" xfId="7185"/>
    <cellStyle name="Normal 5 5 2 3 5" xfId="12399"/>
    <cellStyle name="Normal 5 5 2 3 6" xfId="5360"/>
    <cellStyle name="Normal 5 5 2 4" xfId="2774"/>
    <cellStyle name="Normal 5 5 2 4 2" xfId="13440"/>
    <cellStyle name="Normal 5 5 2 4 3" xfId="9281"/>
    <cellStyle name="Normal 5 5 2 5" xfId="9282"/>
    <cellStyle name="Normal 5 5 2 6" xfId="6413"/>
    <cellStyle name="Normal 5 5 2 7" xfId="11627"/>
    <cellStyle name="Normal 5 5 2 8" xfId="4588"/>
    <cellStyle name="Normal 5 5 3" xfId="859"/>
    <cellStyle name="Normal 5 5 3 2" xfId="1591"/>
    <cellStyle name="Normal 5 5 3 2 2" xfId="3548"/>
    <cellStyle name="Normal 5 5 3 2 2 2" xfId="14214"/>
    <cellStyle name="Normal 5 5 3 2 2 3" xfId="9283"/>
    <cellStyle name="Normal 5 5 3 2 3" xfId="9284"/>
    <cellStyle name="Normal 5 5 3 2 4" xfId="7187"/>
    <cellStyle name="Normal 5 5 3 2 5" xfId="12401"/>
    <cellStyle name="Normal 5 5 3 2 6" xfId="5362"/>
    <cellStyle name="Normal 5 5 3 3" xfId="2912"/>
    <cellStyle name="Normal 5 5 3 3 2" xfId="13578"/>
    <cellStyle name="Normal 5 5 3 3 3" xfId="9285"/>
    <cellStyle name="Normal 5 5 3 4" xfId="9286"/>
    <cellStyle name="Normal 5 5 3 5" xfId="6551"/>
    <cellStyle name="Normal 5 5 3 6" xfId="11765"/>
    <cellStyle name="Normal 5 5 3 7" xfId="4726"/>
    <cellStyle name="Normal 5 5 4" xfId="1588"/>
    <cellStyle name="Normal 5 5 4 2" xfId="3545"/>
    <cellStyle name="Normal 5 5 4 2 2" xfId="14211"/>
    <cellStyle name="Normal 5 5 4 2 3" xfId="9287"/>
    <cellStyle name="Normal 5 5 4 3" xfId="9288"/>
    <cellStyle name="Normal 5 5 4 4" xfId="7184"/>
    <cellStyle name="Normal 5 5 4 5" xfId="12398"/>
    <cellStyle name="Normal 5 5 4 6" xfId="5359"/>
    <cellStyle name="Normal 5 5 5" xfId="2166"/>
    <cellStyle name="Normal 5 5 5 2" xfId="4020"/>
    <cellStyle name="Normal 5 5 5 2 2" xfId="14683"/>
    <cellStyle name="Normal 5 5 5 2 3" xfId="9289"/>
    <cellStyle name="Normal 5 5 5 3" xfId="9290"/>
    <cellStyle name="Normal 5 5 5 4" xfId="7659"/>
    <cellStyle name="Normal 5 5 5 5" xfId="12870"/>
    <cellStyle name="Normal 5 5 5 6" xfId="5831"/>
    <cellStyle name="Normal 5 5 6" xfId="2311"/>
    <cellStyle name="Normal 5 5 6 2" xfId="4155"/>
    <cellStyle name="Normal 5 5 6 2 2" xfId="14818"/>
    <cellStyle name="Normal 5 5 6 2 3" xfId="9291"/>
    <cellStyle name="Normal 5 5 6 3" xfId="7794"/>
    <cellStyle name="Normal 5 5 6 4" xfId="13005"/>
    <cellStyle name="Normal 5 5 6 5" xfId="5966"/>
    <cellStyle name="Normal 5 5 7" xfId="2639"/>
    <cellStyle name="Normal 5 5 7 2" xfId="13305"/>
    <cellStyle name="Normal 5 5 7 3" xfId="9292"/>
    <cellStyle name="Normal 5 5 8" xfId="9293"/>
    <cellStyle name="Normal 5 5 9" xfId="6278"/>
    <cellStyle name="Normal 5 6" xfId="609"/>
    <cellStyle name="Normal 5 6 10" xfId="11535"/>
    <cellStyle name="Normal 5 6 11" xfId="4496"/>
    <cellStyle name="Normal 5 6 2" xfId="750"/>
    <cellStyle name="Normal 5 6 2 2" xfId="1215"/>
    <cellStyle name="Normal 5 6 2 2 2" xfId="1594"/>
    <cellStyle name="Normal 5 6 2 2 2 2" xfId="3551"/>
    <cellStyle name="Normal 5 6 2 2 2 2 2" xfId="14217"/>
    <cellStyle name="Normal 5 6 2 2 2 2 3" xfId="9294"/>
    <cellStyle name="Normal 5 6 2 2 2 3" xfId="9295"/>
    <cellStyle name="Normal 5 6 2 2 2 4" xfId="7190"/>
    <cellStyle name="Normal 5 6 2 2 2 5" xfId="12404"/>
    <cellStyle name="Normal 5 6 2 2 2 6" xfId="5365"/>
    <cellStyle name="Normal 5 6 2 2 3" xfId="3184"/>
    <cellStyle name="Normal 5 6 2 2 3 2" xfId="13850"/>
    <cellStyle name="Normal 5 6 2 2 3 3" xfId="9296"/>
    <cellStyle name="Normal 5 6 2 2 4" xfId="9297"/>
    <cellStyle name="Normal 5 6 2 2 5" xfId="6823"/>
    <cellStyle name="Normal 5 6 2 2 6" xfId="12037"/>
    <cellStyle name="Normal 5 6 2 2 7" xfId="4998"/>
    <cellStyle name="Normal 5 6 2 3" xfId="1593"/>
    <cellStyle name="Normal 5 6 2 3 2" xfId="3550"/>
    <cellStyle name="Normal 5 6 2 3 2 2" xfId="14216"/>
    <cellStyle name="Normal 5 6 2 3 2 3" xfId="9298"/>
    <cellStyle name="Normal 5 6 2 3 3" xfId="9299"/>
    <cellStyle name="Normal 5 6 2 3 4" xfId="7189"/>
    <cellStyle name="Normal 5 6 2 3 5" xfId="12403"/>
    <cellStyle name="Normal 5 6 2 3 6" xfId="5364"/>
    <cellStyle name="Normal 5 6 2 4" xfId="2817"/>
    <cellStyle name="Normal 5 6 2 4 2" xfId="13483"/>
    <cellStyle name="Normal 5 6 2 4 3" xfId="9300"/>
    <cellStyle name="Normal 5 6 2 5" xfId="9301"/>
    <cellStyle name="Normal 5 6 2 6" xfId="6456"/>
    <cellStyle name="Normal 5 6 2 7" xfId="11670"/>
    <cellStyle name="Normal 5 6 2 8" xfId="4631"/>
    <cellStyle name="Normal 5 6 3" xfId="903"/>
    <cellStyle name="Normal 5 6 3 2" xfId="1595"/>
    <cellStyle name="Normal 5 6 3 2 2" xfId="3552"/>
    <cellStyle name="Normal 5 6 3 2 2 2" xfId="14218"/>
    <cellStyle name="Normal 5 6 3 2 2 3" xfId="9302"/>
    <cellStyle name="Normal 5 6 3 2 3" xfId="9303"/>
    <cellStyle name="Normal 5 6 3 2 4" xfId="7191"/>
    <cellStyle name="Normal 5 6 3 2 5" xfId="12405"/>
    <cellStyle name="Normal 5 6 3 2 6" xfId="5366"/>
    <cellStyle name="Normal 5 6 3 3" xfId="2955"/>
    <cellStyle name="Normal 5 6 3 3 2" xfId="13621"/>
    <cellStyle name="Normal 5 6 3 3 3" xfId="9304"/>
    <cellStyle name="Normal 5 6 3 4" xfId="9305"/>
    <cellStyle name="Normal 5 6 3 5" xfId="6594"/>
    <cellStyle name="Normal 5 6 3 6" xfId="11808"/>
    <cellStyle name="Normal 5 6 3 7" xfId="4769"/>
    <cellStyle name="Normal 5 6 4" xfId="1592"/>
    <cellStyle name="Normal 5 6 4 2" xfId="3549"/>
    <cellStyle name="Normal 5 6 4 2 2" xfId="14215"/>
    <cellStyle name="Normal 5 6 4 2 3" xfId="9306"/>
    <cellStyle name="Normal 5 6 4 3" xfId="9307"/>
    <cellStyle name="Normal 5 6 4 4" xfId="7188"/>
    <cellStyle name="Normal 5 6 4 5" xfId="12402"/>
    <cellStyle name="Normal 5 6 4 6" xfId="5363"/>
    <cellStyle name="Normal 5 6 5" xfId="2210"/>
    <cellStyle name="Normal 5 6 5 2" xfId="4063"/>
    <cellStyle name="Normal 5 6 5 2 2" xfId="14726"/>
    <cellStyle name="Normal 5 6 5 2 3" xfId="9308"/>
    <cellStyle name="Normal 5 6 5 3" xfId="9309"/>
    <cellStyle name="Normal 5 6 5 4" xfId="7702"/>
    <cellStyle name="Normal 5 6 5 5" xfId="12913"/>
    <cellStyle name="Normal 5 6 5 6" xfId="5874"/>
    <cellStyle name="Normal 5 6 6" xfId="2354"/>
    <cellStyle name="Normal 5 6 6 2" xfId="4198"/>
    <cellStyle name="Normal 5 6 6 2 2" xfId="14861"/>
    <cellStyle name="Normal 5 6 6 2 3" xfId="9310"/>
    <cellStyle name="Normal 5 6 6 3" xfId="7837"/>
    <cellStyle name="Normal 5 6 6 4" xfId="13048"/>
    <cellStyle name="Normal 5 6 6 5" xfId="6009"/>
    <cellStyle name="Normal 5 6 7" xfId="2682"/>
    <cellStyle name="Normal 5 6 7 2" xfId="13348"/>
    <cellStyle name="Normal 5 6 7 3" xfId="9311"/>
    <cellStyle name="Normal 5 6 8" xfId="9312"/>
    <cellStyle name="Normal 5 6 9" xfId="6321"/>
    <cellStyle name="Normal 5 7" xfId="443"/>
    <cellStyle name="Normal 5 7 2" xfId="1013"/>
    <cellStyle name="Normal 5 7 2 2" xfId="1597"/>
    <cellStyle name="Normal 5 7 2 2 2" xfId="3554"/>
    <cellStyle name="Normal 5 7 2 2 2 2" xfId="14220"/>
    <cellStyle name="Normal 5 7 2 2 2 3" xfId="9313"/>
    <cellStyle name="Normal 5 7 2 2 3" xfId="9314"/>
    <cellStyle name="Normal 5 7 2 2 4" xfId="7193"/>
    <cellStyle name="Normal 5 7 2 2 5" xfId="12407"/>
    <cellStyle name="Normal 5 7 2 2 6" xfId="5368"/>
    <cellStyle name="Normal 5 7 2 3" xfId="3045"/>
    <cellStyle name="Normal 5 7 2 3 2" xfId="13711"/>
    <cellStyle name="Normal 5 7 2 3 3" xfId="9315"/>
    <cellStyle name="Normal 5 7 2 4" xfId="9316"/>
    <cellStyle name="Normal 5 7 2 5" xfId="6684"/>
    <cellStyle name="Normal 5 7 2 6" xfId="11898"/>
    <cellStyle name="Normal 5 7 2 7" xfId="4859"/>
    <cellStyle name="Normal 5 7 3" xfId="1596"/>
    <cellStyle name="Normal 5 7 3 2" xfId="3553"/>
    <cellStyle name="Normal 5 7 3 2 2" xfId="14219"/>
    <cellStyle name="Normal 5 7 3 2 3" xfId="9317"/>
    <cellStyle name="Normal 5 7 3 3" xfId="9318"/>
    <cellStyle name="Normal 5 7 3 4" xfId="7192"/>
    <cellStyle name="Normal 5 7 3 5" xfId="12406"/>
    <cellStyle name="Normal 5 7 3 6" xfId="5367"/>
    <cellStyle name="Normal 5 7 4" xfId="2593"/>
    <cellStyle name="Normal 5 7 4 2" xfId="13259"/>
    <cellStyle name="Normal 5 7 4 3" xfId="9319"/>
    <cellStyle name="Normal 5 7 5" xfId="9320"/>
    <cellStyle name="Normal 5 7 6" xfId="6232"/>
    <cellStyle name="Normal 5 7 7" xfId="11446"/>
    <cellStyle name="Normal 5 7 8" xfId="4407"/>
    <cellStyle name="Normal 5 8" xfId="660"/>
    <cellStyle name="Normal 5 8 2" xfId="1126"/>
    <cellStyle name="Normal 5 8 2 2" xfId="1599"/>
    <cellStyle name="Normal 5 8 2 2 2" xfId="3556"/>
    <cellStyle name="Normal 5 8 2 2 2 2" xfId="14222"/>
    <cellStyle name="Normal 5 8 2 2 2 3" xfId="9321"/>
    <cellStyle name="Normal 5 8 2 2 3" xfId="9322"/>
    <cellStyle name="Normal 5 8 2 2 4" xfId="7195"/>
    <cellStyle name="Normal 5 8 2 2 5" xfId="12409"/>
    <cellStyle name="Normal 5 8 2 2 6" xfId="5370"/>
    <cellStyle name="Normal 5 8 2 3" xfId="3095"/>
    <cellStyle name="Normal 5 8 2 3 2" xfId="13761"/>
    <cellStyle name="Normal 5 8 2 3 3" xfId="9323"/>
    <cellStyle name="Normal 5 8 2 4" xfId="9324"/>
    <cellStyle name="Normal 5 8 2 5" xfId="6734"/>
    <cellStyle name="Normal 5 8 2 6" xfId="11948"/>
    <cellStyle name="Normal 5 8 2 7" xfId="4909"/>
    <cellStyle name="Normal 5 8 3" xfId="1598"/>
    <cellStyle name="Normal 5 8 3 2" xfId="3555"/>
    <cellStyle name="Normal 5 8 3 2 2" xfId="14221"/>
    <cellStyle name="Normal 5 8 3 2 3" xfId="9325"/>
    <cellStyle name="Normal 5 8 3 3" xfId="9326"/>
    <cellStyle name="Normal 5 8 3 4" xfId="7194"/>
    <cellStyle name="Normal 5 8 3 5" xfId="12408"/>
    <cellStyle name="Normal 5 8 3 6" xfId="5369"/>
    <cellStyle name="Normal 5 8 4" xfId="2728"/>
    <cellStyle name="Normal 5 8 4 2" xfId="13394"/>
    <cellStyle name="Normal 5 8 4 3" xfId="9327"/>
    <cellStyle name="Normal 5 8 5" xfId="9328"/>
    <cellStyle name="Normal 5 8 6" xfId="6367"/>
    <cellStyle name="Normal 5 8 7" xfId="11581"/>
    <cellStyle name="Normal 5 8 8" xfId="4542"/>
    <cellStyle name="Normal 5 9" xfId="327"/>
    <cellStyle name="Normal 5 9 2" xfId="955"/>
    <cellStyle name="Normal 5 9 2 2" xfId="1601"/>
    <cellStyle name="Normal 5 9 2 2 2" xfId="3558"/>
    <cellStyle name="Normal 5 9 2 2 2 2" xfId="14224"/>
    <cellStyle name="Normal 5 9 2 2 2 3" xfId="9329"/>
    <cellStyle name="Normal 5 9 2 2 3" xfId="9330"/>
    <cellStyle name="Normal 5 9 2 2 4" xfId="7197"/>
    <cellStyle name="Normal 5 9 2 2 5" xfId="12411"/>
    <cellStyle name="Normal 5 9 2 2 6" xfId="5372"/>
    <cellStyle name="Normal 5 9 2 3" xfId="3001"/>
    <cellStyle name="Normal 5 9 2 3 2" xfId="13667"/>
    <cellStyle name="Normal 5 9 2 3 3" xfId="9331"/>
    <cellStyle name="Normal 5 9 2 4" xfId="9332"/>
    <cellStyle name="Normal 5 9 2 5" xfId="6640"/>
    <cellStyle name="Normal 5 9 2 6" xfId="11854"/>
    <cellStyle name="Normal 5 9 2 7" xfId="4815"/>
    <cellStyle name="Normal 5 9 3" xfId="1600"/>
    <cellStyle name="Normal 5 9 3 2" xfId="3557"/>
    <cellStyle name="Normal 5 9 3 2 2" xfId="14223"/>
    <cellStyle name="Normal 5 9 3 2 3" xfId="9333"/>
    <cellStyle name="Normal 5 9 3 3" xfId="9334"/>
    <cellStyle name="Normal 5 9 3 4" xfId="7196"/>
    <cellStyle name="Normal 5 9 3 5" xfId="12410"/>
    <cellStyle name="Normal 5 9 3 6" xfId="5371"/>
    <cellStyle name="Normal 5 9 4" xfId="2544"/>
    <cellStyle name="Normal 5 9 4 2" xfId="13210"/>
    <cellStyle name="Normal 5 9 4 3" xfId="9335"/>
    <cellStyle name="Normal 5 9 5" xfId="9336"/>
    <cellStyle name="Normal 5 9 6" xfId="6183"/>
    <cellStyle name="Normal 5 9 7" xfId="11397"/>
    <cellStyle name="Normal 5 9 8" xfId="4358"/>
    <cellStyle name="Normal 50" xfId="160"/>
    <cellStyle name="Normal 50 2" xfId="541"/>
    <cellStyle name="Normal 50 2 2" xfId="1082"/>
    <cellStyle name="Normal 50 3" xfId="404"/>
    <cellStyle name="Normal 50 4" xfId="288"/>
    <cellStyle name="Normal 50 5" xfId="193"/>
    <cellStyle name="Normal 51" xfId="161"/>
    <cellStyle name="Normal 51 2" xfId="542"/>
    <cellStyle name="Normal 51 2 2" xfId="1083"/>
    <cellStyle name="Normal 51 3" xfId="405"/>
    <cellStyle name="Normal 51 4" xfId="289"/>
    <cellStyle name="Normal 51 5" xfId="194"/>
    <cellStyle name="Normal 52" xfId="162"/>
    <cellStyle name="Normal 52 2" xfId="543"/>
    <cellStyle name="Normal 52 2 2" xfId="1084"/>
    <cellStyle name="Normal 52 3" xfId="406"/>
    <cellStyle name="Normal 52 4" xfId="290"/>
    <cellStyle name="Normal 52 5" xfId="195"/>
    <cellStyle name="Normal 53" xfId="163"/>
    <cellStyle name="Normal 53 2" xfId="544"/>
    <cellStyle name="Normal 53 2 2" xfId="1085"/>
    <cellStyle name="Normal 53 3" xfId="408"/>
    <cellStyle name="Normal 53 4" xfId="292"/>
    <cellStyle name="Normal 53 5" xfId="196"/>
    <cellStyle name="Normal 54" xfId="164"/>
    <cellStyle name="Normal 54 2" xfId="545"/>
    <cellStyle name="Normal 54 2 2" xfId="1086"/>
    <cellStyle name="Normal 54 3" xfId="411"/>
    <cellStyle name="Normal 54 4" xfId="295"/>
    <cellStyle name="Normal 54 5" xfId="197"/>
    <cellStyle name="Normal 55" xfId="165"/>
    <cellStyle name="Normal 55 2" xfId="546"/>
    <cellStyle name="Normal 55 2 2" xfId="1087"/>
    <cellStyle name="Normal 55 3" xfId="413"/>
    <cellStyle name="Normal 55 4" xfId="297"/>
    <cellStyle name="Normal 55 5" xfId="198"/>
    <cellStyle name="Normal 56" xfId="166"/>
    <cellStyle name="Normal 56 2" xfId="547"/>
    <cellStyle name="Normal 56 2 2" xfId="1088"/>
    <cellStyle name="Normal 56 3" xfId="415"/>
    <cellStyle name="Normal 56 4" xfId="299"/>
    <cellStyle name="Normal 56 5" xfId="199"/>
    <cellStyle name="Normal 57" xfId="167"/>
    <cellStyle name="Normal 57 2" xfId="548"/>
    <cellStyle name="Normal 57 2 2" xfId="1089"/>
    <cellStyle name="Normal 57 3" xfId="417"/>
    <cellStyle name="Normal 57 4" xfId="301"/>
    <cellStyle name="Normal 57 5" xfId="200"/>
    <cellStyle name="Normal 58" xfId="168"/>
    <cellStyle name="Normal 58 2" xfId="549"/>
    <cellStyle name="Normal 58 2 2" xfId="1090"/>
    <cellStyle name="Normal 58 3" xfId="419"/>
    <cellStyle name="Normal 58 4" xfId="303"/>
    <cellStyle name="Normal 58 5" xfId="201"/>
    <cellStyle name="Normal 59" xfId="169"/>
    <cellStyle name="Normal 59 2" xfId="550"/>
    <cellStyle name="Normal 59 2 2" xfId="1091"/>
    <cellStyle name="Normal 59 3" xfId="420"/>
    <cellStyle name="Normal 59 4" xfId="304"/>
    <cellStyle name="Normal 59 5" xfId="202"/>
    <cellStyle name="Normal 6" xfId="24"/>
    <cellStyle name="Normal 6 10" xfId="261"/>
    <cellStyle name="Normal 6 10 2" xfId="937"/>
    <cellStyle name="Normal 6 10 2 2" xfId="1603"/>
    <cellStyle name="Normal 6 10 2 2 2" xfId="3560"/>
    <cellStyle name="Normal 6 10 2 2 2 2" xfId="14226"/>
    <cellStyle name="Normal 6 10 2 2 2 3" xfId="9337"/>
    <cellStyle name="Normal 6 10 2 2 3" xfId="9338"/>
    <cellStyle name="Normal 6 10 2 2 4" xfId="7199"/>
    <cellStyle name="Normal 6 10 2 2 5" xfId="12413"/>
    <cellStyle name="Normal 6 10 2 2 6" xfId="5374"/>
    <cellStyle name="Normal 6 10 2 3" xfId="2988"/>
    <cellStyle name="Normal 6 10 2 3 2" xfId="13654"/>
    <cellStyle name="Normal 6 10 2 3 3" xfId="9339"/>
    <cellStyle name="Normal 6 10 2 4" xfId="9340"/>
    <cellStyle name="Normal 6 10 2 5" xfId="6627"/>
    <cellStyle name="Normal 6 10 2 6" xfId="11841"/>
    <cellStyle name="Normal 6 10 2 7" xfId="4802"/>
    <cellStyle name="Normal 6 10 3" xfId="1602"/>
    <cellStyle name="Normal 6 10 3 2" xfId="3559"/>
    <cellStyle name="Normal 6 10 3 2 2" xfId="14225"/>
    <cellStyle name="Normal 6 10 3 2 3" xfId="9341"/>
    <cellStyle name="Normal 6 10 3 3" xfId="9342"/>
    <cellStyle name="Normal 6 10 3 4" xfId="7198"/>
    <cellStyle name="Normal 6 10 3 5" xfId="12412"/>
    <cellStyle name="Normal 6 10 3 6" xfId="5373"/>
    <cellStyle name="Normal 6 10 4" xfId="2531"/>
    <cellStyle name="Normal 6 10 4 2" xfId="13197"/>
    <cellStyle name="Normal 6 10 4 3" xfId="9343"/>
    <cellStyle name="Normal 6 10 5" xfId="9344"/>
    <cellStyle name="Normal 6 10 6" xfId="6170"/>
    <cellStyle name="Normal 6 10 7" xfId="11384"/>
    <cellStyle name="Normal 6 10 8" xfId="4345"/>
    <cellStyle name="Normal 6 11" xfId="794"/>
    <cellStyle name="Normal 6 11 2" xfId="1604"/>
    <cellStyle name="Normal 6 11 2 2" xfId="3561"/>
    <cellStyle name="Normal 6 11 2 2 2" xfId="14227"/>
    <cellStyle name="Normal 6 11 2 2 3" xfId="9345"/>
    <cellStyle name="Normal 6 11 2 3" xfId="9346"/>
    <cellStyle name="Normal 6 11 2 4" xfId="7200"/>
    <cellStyle name="Normal 6 11 2 5" xfId="12414"/>
    <cellStyle name="Normal 6 11 2 6" xfId="5375"/>
    <cellStyle name="Normal 6 11 3" xfId="2853"/>
    <cellStyle name="Normal 6 11 3 2" xfId="13519"/>
    <cellStyle name="Normal 6 11 3 3" xfId="9347"/>
    <cellStyle name="Normal 6 11 4" xfId="9348"/>
    <cellStyle name="Normal 6 11 5" xfId="6492"/>
    <cellStyle name="Normal 6 11 6" xfId="11706"/>
    <cellStyle name="Normal 6 11 7" xfId="4667"/>
    <cellStyle name="Normal 6 12" xfId="1263"/>
    <cellStyle name="Normal 6 12 2" xfId="3220"/>
    <cellStyle name="Normal 6 12 2 2" xfId="13886"/>
    <cellStyle name="Normal 6 12 2 3" xfId="9349"/>
    <cellStyle name="Normal 6 12 3" xfId="9350"/>
    <cellStyle name="Normal 6 12 4" xfId="6859"/>
    <cellStyle name="Normal 6 12 5" xfId="12073"/>
    <cellStyle name="Normal 6 12 6" xfId="5034"/>
    <cellStyle name="Normal 6 13" xfId="181"/>
    <cellStyle name="Normal 6 13 2" xfId="2486"/>
    <cellStyle name="Normal 6 13 2 2" xfId="13153"/>
    <cellStyle name="Normal 6 13 2 3" xfId="9351"/>
    <cellStyle name="Normal 6 13 3" xfId="9352"/>
    <cellStyle name="Normal 6 13 4" xfId="6125"/>
    <cellStyle name="Normal 6 13 5" xfId="11340"/>
    <cellStyle name="Normal 6 13 6" xfId="4301"/>
    <cellStyle name="Normal 6 14" xfId="2101"/>
    <cellStyle name="Normal 6 14 2" xfId="3960"/>
    <cellStyle name="Normal 6 14 2 2" xfId="14623"/>
    <cellStyle name="Normal 6 14 2 3" xfId="9353"/>
    <cellStyle name="Normal 6 14 3" xfId="9354"/>
    <cellStyle name="Normal 6 14 4" xfId="7599"/>
    <cellStyle name="Normal 6 14 5" xfId="12810"/>
    <cellStyle name="Normal 6 14 6" xfId="5771"/>
    <cellStyle name="Normal 6 15" xfId="2252"/>
    <cellStyle name="Normal 6 15 2" xfId="4096"/>
    <cellStyle name="Normal 6 15 2 2" xfId="14759"/>
    <cellStyle name="Normal 6 15 2 3" xfId="9355"/>
    <cellStyle name="Normal 6 15 3" xfId="7735"/>
    <cellStyle name="Normal 6 15 4" xfId="12946"/>
    <cellStyle name="Normal 6 15 5" xfId="5907"/>
    <cellStyle name="Normal 6 16" xfId="2425"/>
    <cellStyle name="Normal 6 16 2" xfId="4249"/>
    <cellStyle name="Normal 6 16 2 2" xfId="14912"/>
    <cellStyle name="Normal 6 16 2 3" xfId="9356"/>
    <cellStyle name="Normal 6 16 3" xfId="13100"/>
    <cellStyle name="Normal 6 16 4" xfId="6043"/>
    <cellStyle name="Normal 6 17" xfId="2445"/>
    <cellStyle name="Normal 6 17 2" xfId="13113"/>
    <cellStyle name="Normal 6 17 3" xfId="9357"/>
    <cellStyle name="Normal 6 18" xfId="6084"/>
    <cellStyle name="Normal 6 19" xfId="11300"/>
    <cellStyle name="Normal 6 2" xfId="42"/>
    <cellStyle name="Normal 6 2 10" xfId="815"/>
    <cellStyle name="Normal 6 2 10 2" xfId="1605"/>
    <cellStyle name="Normal 6 2 10 2 2" xfId="3562"/>
    <cellStyle name="Normal 6 2 10 2 2 2" xfId="14228"/>
    <cellStyle name="Normal 6 2 10 2 2 3" xfId="9358"/>
    <cellStyle name="Normal 6 2 10 2 3" xfId="9359"/>
    <cellStyle name="Normal 6 2 10 2 4" xfId="7201"/>
    <cellStyle name="Normal 6 2 10 2 5" xfId="12415"/>
    <cellStyle name="Normal 6 2 10 2 6" xfId="5376"/>
    <cellStyle name="Normal 6 2 10 3" xfId="2872"/>
    <cellStyle name="Normal 6 2 10 3 2" xfId="13538"/>
    <cellStyle name="Normal 6 2 10 3 3" xfId="9360"/>
    <cellStyle name="Normal 6 2 10 4" xfId="9361"/>
    <cellStyle name="Normal 6 2 10 5" xfId="6511"/>
    <cellStyle name="Normal 6 2 10 6" xfId="11725"/>
    <cellStyle name="Normal 6 2 10 7" xfId="4686"/>
    <cellStyle name="Normal 6 2 11" xfId="1282"/>
    <cellStyle name="Normal 6 2 11 2" xfId="3239"/>
    <cellStyle name="Normal 6 2 11 2 2" xfId="13905"/>
    <cellStyle name="Normal 6 2 11 2 3" xfId="9362"/>
    <cellStyle name="Normal 6 2 11 3" xfId="9363"/>
    <cellStyle name="Normal 6 2 11 4" xfId="6878"/>
    <cellStyle name="Normal 6 2 11 5" xfId="12092"/>
    <cellStyle name="Normal 6 2 11 6" xfId="5053"/>
    <cellStyle name="Normal 6 2 12" xfId="225"/>
    <cellStyle name="Normal 6 2 12 2" xfId="2505"/>
    <cellStyle name="Normal 6 2 12 2 2" xfId="13172"/>
    <cellStyle name="Normal 6 2 12 2 3" xfId="9364"/>
    <cellStyle name="Normal 6 2 12 3" xfId="9365"/>
    <cellStyle name="Normal 6 2 12 4" xfId="6144"/>
    <cellStyle name="Normal 6 2 12 5" xfId="11359"/>
    <cellStyle name="Normal 6 2 12 6" xfId="4320"/>
    <cellStyle name="Normal 6 2 13" xfId="2120"/>
    <cellStyle name="Normal 6 2 13 2" xfId="3979"/>
    <cellStyle name="Normal 6 2 13 2 2" xfId="14642"/>
    <cellStyle name="Normal 6 2 13 2 3" xfId="9366"/>
    <cellStyle name="Normal 6 2 13 3" xfId="9367"/>
    <cellStyle name="Normal 6 2 13 4" xfId="7618"/>
    <cellStyle name="Normal 6 2 13 5" xfId="12829"/>
    <cellStyle name="Normal 6 2 13 6" xfId="5790"/>
    <cellStyle name="Normal 6 2 14" xfId="2271"/>
    <cellStyle name="Normal 6 2 14 2" xfId="4115"/>
    <cellStyle name="Normal 6 2 14 2 2" xfId="14778"/>
    <cellStyle name="Normal 6 2 14 2 3" xfId="9368"/>
    <cellStyle name="Normal 6 2 14 3" xfId="7754"/>
    <cellStyle name="Normal 6 2 14 4" xfId="12965"/>
    <cellStyle name="Normal 6 2 14 5" xfId="5926"/>
    <cellStyle name="Normal 6 2 15" xfId="2446"/>
    <cellStyle name="Normal 6 2 15 2" xfId="9369"/>
    <cellStyle name="Normal 6 2 15 3" xfId="13114"/>
    <cellStyle name="Normal 6 2 15 4" xfId="6044"/>
    <cellStyle name="Normal 6 2 16" xfId="9370"/>
    <cellStyle name="Normal 6 2 17" xfId="6085"/>
    <cellStyle name="Normal 6 2 18" xfId="11301"/>
    <cellStyle name="Normal 6 2 19" xfId="4262"/>
    <cellStyle name="Normal 6 2 2" xfId="55"/>
    <cellStyle name="Normal 6 2 2 10" xfId="1283"/>
    <cellStyle name="Normal 6 2 2 10 2" xfId="3240"/>
    <cellStyle name="Normal 6 2 2 10 2 2" xfId="13906"/>
    <cellStyle name="Normal 6 2 2 10 2 3" xfId="9371"/>
    <cellStyle name="Normal 6 2 2 10 3" xfId="9372"/>
    <cellStyle name="Normal 6 2 2 10 4" xfId="6879"/>
    <cellStyle name="Normal 6 2 2 10 5" xfId="12093"/>
    <cellStyle name="Normal 6 2 2 10 6" xfId="5054"/>
    <cellStyle name="Normal 6 2 2 11" xfId="226"/>
    <cellStyle name="Normal 6 2 2 11 2" xfId="2506"/>
    <cellStyle name="Normal 6 2 2 11 2 2" xfId="13173"/>
    <cellStyle name="Normal 6 2 2 11 2 3" xfId="9373"/>
    <cellStyle name="Normal 6 2 2 11 3" xfId="9374"/>
    <cellStyle name="Normal 6 2 2 11 4" xfId="6145"/>
    <cellStyle name="Normal 6 2 2 11 5" xfId="11360"/>
    <cellStyle name="Normal 6 2 2 11 6" xfId="4321"/>
    <cellStyle name="Normal 6 2 2 12" xfId="2121"/>
    <cellStyle name="Normal 6 2 2 12 2" xfId="3980"/>
    <cellStyle name="Normal 6 2 2 12 2 2" xfId="14643"/>
    <cellStyle name="Normal 6 2 2 12 2 3" xfId="9375"/>
    <cellStyle name="Normal 6 2 2 12 3" xfId="9376"/>
    <cellStyle name="Normal 6 2 2 12 4" xfId="7619"/>
    <cellStyle name="Normal 6 2 2 12 5" xfId="12830"/>
    <cellStyle name="Normal 6 2 2 12 6" xfId="5791"/>
    <cellStyle name="Normal 6 2 2 13" xfId="2272"/>
    <cellStyle name="Normal 6 2 2 13 2" xfId="4116"/>
    <cellStyle name="Normal 6 2 2 13 2 2" xfId="14779"/>
    <cellStyle name="Normal 6 2 2 13 2 3" xfId="9377"/>
    <cellStyle name="Normal 6 2 2 13 3" xfId="7755"/>
    <cellStyle name="Normal 6 2 2 13 4" xfId="12966"/>
    <cellStyle name="Normal 6 2 2 13 5" xfId="5927"/>
    <cellStyle name="Normal 6 2 2 14" xfId="2451"/>
    <cellStyle name="Normal 6 2 2 14 2" xfId="9378"/>
    <cellStyle name="Normal 6 2 2 14 3" xfId="13119"/>
    <cellStyle name="Normal 6 2 2 14 4" xfId="6049"/>
    <cellStyle name="Normal 6 2 2 15" xfId="9379"/>
    <cellStyle name="Normal 6 2 2 16" xfId="6090"/>
    <cellStyle name="Normal 6 2 2 17" xfId="11306"/>
    <cellStyle name="Normal 6 2 2 18" xfId="4267"/>
    <cellStyle name="Normal 6 2 2 2" xfId="103"/>
    <cellStyle name="Normal 6 2 2 2 10" xfId="2122"/>
    <cellStyle name="Normal 6 2 2 2 10 2" xfId="3981"/>
    <cellStyle name="Normal 6 2 2 2 10 2 2" xfId="14644"/>
    <cellStyle name="Normal 6 2 2 2 10 2 3" xfId="9380"/>
    <cellStyle name="Normal 6 2 2 2 10 3" xfId="9381"/>
    <cellStyle name="Normal 6 2 2 2 10 4" xfId="7620"/>
    <cellStyle name="Normal 6 2 2 2 10 5" xfId="12831"/>
    <cellStyle name="Normal 6 2 2 2 10 6" xfId="5792"/>
    <cellStyle name="Normal 6 2 2 2 11" xfId="2273"/>
    <cellStyle name="Normal 6 2 2 2 11 2" xfId="4117"/>
    <cellStyle name="Normal 6 2 2 2 11 2 2" xfId="14780"/>
    <cellStyle name="Normal 6 2 2 2 11 2 3" xfId="9382"/>
    <cellStyle name="Normal 6 2 2 2 11 3" xfId="7756"/>
    <cellStyle name="Normal 6 2 2 2 11 4" xfId="12967"/>
    <cellStyle name="Normal 6 2 2 2 11 5" xfId="5928"/>
    <cellStyle name="Normal 6 2 2 2 12" xfId="2461"/>
    <cellStyle name="Normal 6 2 2 2 12 2" xfId="9383"/>
    <cellStyle name="Normal 6 2 2 2 12 3" xfId="13129"/>
    <cellStyle name="Normal 6 2 2 2 12 4" xfId="6068"/>
    <cellStyle name="Normal 6 2 2 2 13" xfId="9384"/>
    <cellStyle name="Normal 6 2 2 2 14" xfId="6100"/>
    <cellStyle name="Normal 6 2 2 2 15" xfId="11316"/>
    <cellStyle name="Normal 6 2 2 2 16" xfId="4277"/>
    <cellStyle name="Normal 6 2 2 2 2" xfId="554"/>
    <cellStyle name="Normal 6 2 2 2 2 10" xfId="11501"/>
    <cellStyle name="Normal 6 2 2 2 2 11" xfId="4462"/>
    <cellStyle name="Normal 6 2 2 2 2 2" xfId="715"/>
    <cellStyle name="Normal 6 2 2 2 2 2 2" xfId="1181"/>
    <cellStyle name="Normal 6 2 2 2 2 2 2 2" xfId="1608"/>
    <cellStyle name="Normal 6 2 2 2 2 2 2 2 2" xfId="3565"/>
    <cellStyle name="Normal 6 2 2 2 2 2 2 2 2 2" xfId="14231"/>
    <cellStyle name="Normal 6 2 2 2 2 2 2 2 2 3" xfId="9385"/>
    <cellStyle name="Normal 6 2 2 2 2 2 2 2 3" xfId="9386"/>
    <cellStyle name="Normal 6 2 2 2 2 2 2 2 4" xfId="7204"/>
    <cellStyle name="Normal 6 2 2 2 2 2 2 2 5" xfId="12418"/>
    <cellStyle name="Normal 6 2 2 2 2 2 2 2 6" xfId="5379"/>
    <cellStyle name="Normal 6 2 2 2 2 2 2 3" xfId="3150"/>
    <cellStyle name="Normal 6 2 2 2 2 2 2 3 2" xfId="13816"/>
    <cellStyle name="Normal 6 2 2 2 2 2 2 3 3" xfId="9387"/>
    <cellStyle name="Normal 6 2 2 2 2 2 2 4" xfId="9388"/>
    <cellStyle name="Normal 6 2 2 2 2 2 2 5" xfId="6789"/>
    <cellStyle name="Normal 6 2 2 2 2 2 2 6" xfId="12003"/>
    <cellStyle name="Normal 6 2 2 2 2 2 2 7" xfId="4964"/>
    <cellStyle name="Normal 6 2 2 2 2 2 3" xfId="1607"/>
    <cellStyle name="Normal 6 2 2 2 2 2 3 2" xfId="3564"/>
    <cellStyle name="Normal 6 2 2 2 2 2 3 2 2" xfId="14230"/>
    <cellStyle name="Normal 6 2 2 2 2 2 3 2 3" xfId="9389"/>
    <cellStyle name="Normal 6 2 2 2 2 2 3 3" xfId="9390"/>
    <cellStyle name="Normal 6 2 2 2 2 2 3 4" xfId="7203"/>
    <cellStyle name="Normal 6 2 2 2 2 2 3 5" xfId="12417"/>
    <cellStyle name="Normal 6 2 2 2 2 2 3 6" xfId="5378"/>
    <cellStyle name="Normal 6 2 2 2 2 2 4" xfId="2783"/>
    <cellStyle name="Normal 6 2 2 2 2 2 4 2" xfId="13449"/>
    <cellStyle name="Normal 6 2 2 2 2 2 4 3" xfId="9391"/>
    <cellStyle name="Normal 6 2 2 2 2 2 5" xfId="9392"/>
    <cellStyle name="Normal 6 2 2 2 2 2 6" xfId="6422"/>
    <cellStyle name="Normal 6 2 2 2 2 2 7" xfId="11636"/>
    <cellStyle name="Normal 6 2 2 2 2 2 8" xfId="4597"/>
    <cellStyle name="Normal 6 2 2 2 2 3" xfId="868"/>
    <cellStyle name="Normal 6 2 2 2 2 3 2" xfId="1609"/>
    <cellStyle name="Normal 6 2 2 2 2 3 2 2" xfId="3566"/>
    <cellStyle name="Normal 6 2 2 2 2 3 2 2 2" xfId="14232"/>
    <cellStyle name="Normal 6 2 2 2 2 3 2 2 3" xfId="9393"/>
    <cellStyle name="Normal 6 2 2 2 2 3 2 3" xfId="9394"/>
    <cellStyle name="Normal 6 2 2 2 2 3 2 4" xfId="7205"/>
    <cellStyle name="Normal 6 2 2 2 2 3 2 5" xfId="12419"/>
    <cellStyle name="Normal 6 2 2 2 2 3 2 6" xfId="5380"/>
    <cellStyle name="Normal 6 2 2 2 2 3 3" xfId="2921"/>
    <cellStyle name="Normal 6 2 2 2 2 3 3 2" xfId="13587"/>
    <cellStyle name="Normal 6 2 2 2 2 3 3 3" xfId="9395"/>
    <cellStyle name="Normal 6 2 2 2 2 3 4" xfId="9396"/>
    <cellStyle name="Normal 6 2 2 2 2 3 5" xfId="6560"/>
    <cellStyle name="Normal 6 2 2 2 2 3 6" xfId="11774"/>
    <cellStyle name="Normal 6 2 2 2 2 3 7" xfId="4735"/>
    <cellStyle name="Normal 6 2 2 2 2 4" xfId="1606"/>
    <cellStyle name="Normal 6 2 2 2 2 4 2" xfId="3563"/>
    <cellStyle name="Normal 6 2 2 2 2 4 2 2" xfId="14229"/>
    <cellStyle name="Normal 6 2 2 2 2 4 2 3" xfId="9397"/>
    <cellStyle name="Normal 6 2 2 2 2 4 3" xfId="9398"/>
    <cellStyle name="Normal 6 2 2 2 2 4 4" xfId="7202"/>
    <cellStyle name="Normal 6 2 2 2 2 4 5" xfId="12416"/>
    <cellStyle name="Normal 6 2 2 2 2 4 6" xfId="5377"/>
    <cellStyle name="Normal 6 2 2 2 2 5" xfId="2176"/>
    <cellStyle name="Normal 6 2 2 2 2 5 2" xfId="4029"/>
    <cellStyle name="Normal 6 2 2 2 2 5 2 2" xfId="14692"/>
    <cellStyle name="Normal 6 2 2 2 2 5 2 3" xfId="9399"/>
    <cellStyle name="Normal 6 2 2 2 2 5 3" xfId="9400"/>
    <cellStyle name="Normal 6 2 2 2 2 5 4" xfId="7668"/>
    <cellStyle name="Normal 6 2 2 2 2 5 5" xfId="12879"/>
    <cellStyle name="Normal 6 2 2 2 2 5 6" xfId="5840"/>
    <cellStyle name="Normal 6 2 2 2 2 6" xfId="2320"/>
    <cellStyle name="Normal 6 2 2 2 2 6 2" xfId="4164"/>
    <cellStyle name="Normal 6 2 2 2 2 6 2 2" xfId="14827"/>
    <cellStyle name="Normal 6 2 2 2 2 6 2 3" xfId="9401"/>
    <cellStyle name="Normal 6 2 2 2 2 6 3" xfId="7803"/>
    <cellStyle name="Normal 6 2 2 2 2 6 4" xfId="13014"/>
    <cellStyle name="Normal 6 2 2 2 2 6 5" xfId="5975"/>
    <cellStyle name="Normal 6 2 2 2 2 7" xfId="2648"/>
    <cellStyle name="Normal 6 2 2 2 2 7 2" xfId="13314"/>
    <cellStyle name="Normal 6 2 2 2 2 7 3" xfId="9402"/>
    <cellStyle name="Normal 6 2 2 2 2 8" xfId="9403"/>
    <cellStyle name="Normal 6 2 2 2 2 9" xfId="6287"/>
    <cellStyle name="Normal 6 2 2 2 3" xfId="617"/>
    <cellStyle name="Normal 6 2 2 2 3 10" xfId="11543"/>
    <cellStyle name="Normal 6 2 2 2 3 11" xfId="4504"/>
    <cellStyle name="Normal 6 2 2 2 3 2" xfId="758"/>
    <cellStyle name="Normal 6 2 2 2 3 2 2" xfId="1223"/>
    <cellStyle name="Normal 6 2 2 2 3 2 2 2" xfId="1612"/>
    <cellStyle name="Normal 6 2 2 2 3 2 2 2 2" xfId="3569"/>
    <cellStyle name="Normal 6 2 2 2 3 2 2 2 2 2" xfId="14235"/>
    <cellStyle name="Normal 6 2 2 2 3 2 2 2 2 3" xfId="9404"/>
    <cellStyle name="Normal 6 2 2 2 3 2 2 2 3" xfId="9405"/>
    <cellStyle name="Normal 6 2 2 2 3 2 2 2 4" xfId="7208"/>
    <cellStyle name="Normal 6 2 2 2 3 2 2 2 5" xfId="12422"/>
    <cellStyle name="Normal 6 2 2 2 3 2 2 2 6" xfId="5383"/>
    <cellStyle name="Normal 6 2 2 2 3 2 2 3" xfId="3192"/>
    <cellStyle name="Normal 6 2 2 2 3 2 2 3 2" xfId="13858"/>
    <cellStyle name="Normal 6 2 2 2 3 2 2 3 3" xfId="9406"/>
    <cellStyle name="Normal 6 2 2 2 3 2 2 4" xfId="9407"/>
    <cellStyle name="Normal 6 2 2 2 3 2 2 5" xfId="6831"/>
    <cellStyle name="Normal 6 2 2 2 3 2 2 6" xfId="12045"/>
    <cellStyle name="Normal 6 2 2 2 3 2 2 7" xfId="5006"/>
    <cellStyle name="Normal 6 2 2 2 3 2 3" xfId="1611"/>
    <cellStyle name="Normal 6 2 2 2 3 2 3 2" xfId="3568"/>
    <cellStyle name="Normal 6 2 2 2 3 2 3 2 2" xfId="14234"/>
    <cellStyle name="Normal 6 2 2 2 3 2 3 2 3" xfId="9408"/>
    <cellStyle name="Normal 6 2 2 2 3 2 3 3" xfId="9409"/>
    <cellStyle name="Normal 6 2 2 2 3 2 3 4" xfId="7207"/>
    <cellStyle name="Normal 6 2 2 2 3 2 3 5" xfId="12421"/>
    <cellStyle name="Normal 6 2 2 2 3 2 3 6" xfId="5382"/>
    <cellStyle name="Normal 6 2 2 2 3 2 4" xfId="2825"/>
    <cellStyle name="Normal 6 2 2 2 3 2 4 2" xfId="13491"/>
    <cellStyle name="Normal 6 2 2 2 3 2 4 3" xfId="9410"/>
    <cellStyle name="Normal 6 2 2 2 3 2 5" xfId="9411"/>
    <cellStyle name="Normal 6 2 2 2 3 2 6" xfId="6464"/>
    <cellStyle name="Normal 6 2 2 2 3 2 7" xfId="11678"/>
    <cellStyle name="Normal 6 2 2 2 3 2 8" xfId="4639"/>
    <cellStyle name="Normal 6 2 2 2 3 3" xfId="911"/>
    <cellStyle name="Normal 6 2 2 2 3 3 2" xfId="1613"/>
    <cellStyle name="Normal 6 2 2 2 3 3 2 2" xfId="3570"/>
    <cellStyle name="Normal 6 2 2 2 3 3 2 2 2" xfId="14236"/>
    <cellStyle name="Normal 6 2 2 2 3 3 2 2 3" xfId="9412"/>
    <cellStyle name="Normal 6 2 2 2 3 3 2 3" xfId="9413"/>
    <cellStyle name="Normal 6 2 2 2 3 3 2 4" xfId="7209"/>
    <cellStyle name="Normal 6 2 2 2 3 3 2 5" xfId="12423"/>
    <cellStyle name="Normal 6 2 2 2 3 3 2 6" xfId="5384"/>
    <cellStyle name="Normal 6 2 2 2 3 3 3" xfId="2963"/>
    <cellStyle name="Normal 6 2 2 2 3 3 3 2" xfId="13629"/>
    <cellStyle name="Normal 6 2 2 2 3 3 3 3" xfId="9414"/>
    <cellStyle name="Normal 6 2 2 2 3 3 4" xfId="9415"/>
    <cellStyle name="Normal 6 2 2 2 3 3 5" xfId="6602"/>
    <cellStyle name="Normal 6 2 2 2 3 3 6" xfId="11816"/>
    <cellStyle name="Normal 6 2 2 2 3 3 7" xfId="4777"/>
    <cellStyle name="Normal 6 2 2 2 3 4" xfId="1610"/>
    <cellStyle name="Normal 6 2 2 2 3 4 2" xfId="3567"/>
    <cellStyle name="Normal 6 2 2 2 3 4 2 2" xfId="14233"/>
    <cellStyle name="Normal 6 2 2 2 3 4 2 3" xfId="9416"/>
    <cellStyle name="Normal 6 2 2 2 3 4 3" xfId="9417"/>
    <cellStyle name="Normal 6 2 2 2 3 4 4" xfId="7206"/>
    <cellStyle name="Normal 6 2 2 2 3 4 5" xfId="12420"/>
    <cellStyle name="Normal 6 2 2 2 3 4 6" xfId="5381"/>
    <cellStyle name="Normal 6 2 2 2 3 5" xfId="2218"/>
    <cellStyle name="Normal 6 2 2 2 3 5 2" xfId="4071"/>
    <cellStyle name="Normal 6 2 2 2 3 5 2 2" xfId="14734"/>
    <cellStyle name="Normal 6 2 2 2 3 5 2 3" xfId="9418"/>
    <cellStyle name="Normal 6 2 2 2 3 5 3" xfId="9419"/>
    <cellStyle name="Normal 6 2 2 2 3 5 4" xfId="7710"/>
    <cellStyle name="Normal 6 2 2 2 3 5 5" xfId="12921"/>
    <cellStyle name="Normal 6 2 2 2 3 5 6" xfId="5882"/>
    <cellStyle name="Normal 6 2 2 2 3 6" xfId="2362"/>
    <cellStyle name="Normal 6 2 2 2 3 6 2" xfId="4206"/>
    <cellStyle name="Normal 6 2 2 2 3 6 2 2" xfId="14869"/>
    <cellStyle name="Normal 6 2 2 2 3 6 2 3" xfId="9420"/>
    <cellStyle name="Normal 6 2 2 2 3 6 3" xfId="7845"/>
    <cellStyle name="Normal 6 2 2 2 3 6 4" xfId="13056"/>
    <cellStyle name="Normal 6 2 2 2 3 6 5" xfId="6017"/>
    <cellStyle name="Normal 6 2 2 2 3 7" xfId="2690"/>
    <cellStyle name="Normal 6 2 2 2 3 7 2" xfId="13356"/>
    <cellStyle name="Normal 6 2 2 2 3 7 3" xfId="9421"/>
    <cellStyle name="Normal 6 2 2 2 3 8" xfId="9422"/>
    <cellStyle name="Normal 6 2 2 2 3 9" xfId="6329"/>
    <cellStyle name="Normal 6 2 2 2 4" xfId="451"/>
    <cellStyle name="Normal 6 2 2 2 4 2" xfId="1021"/>
    <cellStyle name="Normal 6 2 2 2 4 2 2" xfId="1615"/>
    <cellStyle name="Normal 6 2 2 2 4 2 2 2" xfId="3572"/>
    <cellStyle name="Normal 6 2 2 2 4 2 2 2 2" xfId="14238"/>
    <cellStyle name="Normal 6 2 2 2 4 2 2 2 3" xfId="9423"/>
    <cellStyle name="Normal 6 2 2 2 4 2 2 3" xfId="9424"/>
    <cellStyle name="Normal 6 2 2 2 4 2 2 4" xfId="7211"/>
    <cellStyle name="Normal 6 2 2 2 4 2 2 5" xfId="12425"/>
    <cellStyle name="Normal 6 2 2 2 4 2 2 6" xfId="5386"/>
    <cellStyle name="Normal 6 2 2 2 4 2 3" xfId="3053"/>
    <cellStyle name="Normal 6 2 2 2 4 2 3 2" xfId="13719"/>
    <cellStyle name="Normal 6 2 2 2 4 2 3 3" xfId="9425"/>
    <cellStyle name="Normal 6 2 2 2 4 2 4" xfId="9426"/>
    <cellStyle name="Normal 6 2 2 2 4 2 5" xfId="6692"/>
    <cellStyle name="Normal 6 2 2 2 4 2 6" xfId="11906"/>
    <cellStyle name="Normal 6 2 2 2 4 2 7" xfId="4867"/>
    <cellStyle name="Normal 6 2 2 2 4 3" xfId="1614"/>
    <cellStyle name="Normal 6 2 2 2 4 3 2" xfId="3571"/>
    <cellStyle name="Normal 6 2 2 2 4 3 2 2" xfId="14237"/>
    <cellStyle name="Normal 6 2 2 2 4 3 2 3" xfId="9427"/>
    <cellStyle name="Normal 6 2 2 2 4 3 3" xfId="9428"/>
    <cellStyle name="Normal 6 2 2 2 4 3 4" xfId="7210"/>
    <cellStyle name="Normal 6 2 2 2 4 3 5" xfId="12424"/>
    <cellStyle name="Normal 6 2 2 2 4 3 6" xfId="5385"/>
    <cellStyle name="Normal 6 2 2 2 4 4" xfId="2601"/>
    <cellStyle name="Normal 6 2 2 2 4 4 2" xfId="13267"/>
    <cellStyle name="Normal 6 2 2 2 4 4 3" xfId="9429"/>
    <cellStyle name="Normal 6 2 2 2 4 5" xfId="9430"/>
    <cellStyle name="Normal 6 2 2 2 4 6" xfId="6240"/>
    <cellStyle name="Normal 6 2 2 2 4 7" xfId="11454"/>
    <cellStyle name="Normal 6 2 2 2 4 8" xfId="4415"/>
    <cellStyle name="Normal 6 2 2 2 5" xfId="668"/>
    <cellStyle name="Normal 6 2 2 2 5 2" xfId="1134"/>
    <cellStyle name="Normal 6 2 2 2 5 2 2" xfId="1617"/>
    <cellStyle name="Normal 6 2 2 2 5 2 2 2" xfId="3574"/>
    <cellStyle name="Normal 6 2 2 2 5 2 2 2 2" xfId="14240"/>
    <cellStyle name="Normal 6 2 2 2 5 2 2 2 3" xfId="9431"/>
    <cellStyle name="Normal 6 2 2 2 5 2 2 3" xfId="9432"/>
    <cellStyle name="Normal 6 2 2 2 5 2 2 4" xfId="7213"/>
    <cellStyle name="Normal 6 2 2 2 5 2 2 5" xfId="12427"/>
    <cellStyle name="Normal 6 2 2 2 5 2 2 6" xfId="5388"/>
    <cellStyle name="Normal 6 2 2 2 5 2 3" xfId="3103"/>
    <cellStyle name="Normal 6 2 2 2 5 2 3 2" xfId="13769"/>
    <cellStyle name="Normal 6 2 2 2 5 2 3 3" xfId="9433"/>
    <cellStyle name="Normal 6 2 2 2 5 2 4" xfId="9434"/>
    <cellStyle name="Normal 6 2 2 2 5 2 5" xfId="6742"/>
    <cellStyle name="Normal 6 2 2 2 5 2 6" xfId="11956"/>
    <cellStyle name="Normal 6 2 2 2 5 2 7" xfId="4917"/>
    <cellStyle name="Normal 6 2 2 2 5 3" xfId="1616"/>
    <cellStyle name="Normal 6 2 2 2 5 3 2" xfId="3573"/>
    <cellStyle name="Normal 6 2 2 2 5 3 2 2" xfId="14239"/>
    <cellStyle name="Normal 6 2 2 2 5 3 2 3" xfId="9435"/>
    <cellStyle name="Normal 6 2 2 2 5 3 3" xfId="9436"/>
    <cellStyle name="Normal 6 2 2 2 5 3 4" xfId="7212"/>
    <cellStyle name="Normal 6 2 2 2 5 3 5" xfId="12426"/>
    <cellStyle name="Normal 6 2 2 2 5 3 6" xfId="5387"/>
    <cellStyle name="Normal 6 2 2 2 5 4" xfId="2736"/>
    <cellStyle name="Normal 6 2 2 2 5 4 2" xfId="13402"/>
    <cellStyle name="Normal 6 2 2 2 5 4 3" xfId="9437"/>
    <cellStyle name="Normal 6 2 2 2 5 5" xfId="9438"/>
    <cellStyle name="Normal 6 2 2 2 5 6" xfId="6375"/>
    <cellStyle name="Normal 6 2 2 2 5 7" xfId="11589"/>
    <cellStyle name="Normal 6 2 2 2 5 8" xfId="4550"/>
    <cellStyle name="Normal 6 2 2 2 6" xfId="335"/>
    <cellStyle name="Normal 6 2 2 2 6 2" xfId="963"/>
    <cellStyle name="Normal 6 2 2 2 6 2 2" xfId="1619"/>
    <cellStyle name="Normal 6 2 2 2 6 2 2 2" xfId="3576"/>
    <cellStyle name="Normal 6 2 2 2 6 2 2 2 2" xfId="14242"/>
    <cellStyle name="Normal 6 2 2 2 6 2 2 2 3" xfId="9439"/>
    <cellStyle name="Normal 6 2 2 2 6 2 2 3" xfId="9440"/>
    <cellStyle name="Normal 6 2 2 2 6 2 2 4" xfId="7215"/>
    <cellStyle name="Normal 6 2 2 2 6 2 2 5" xfId="12429"/>
    <cellStyle name="Normal 6 2 2 2 6 2 2 6" xfId="5390"/>
    <cellStyle name="Normal 6 2 2 2 6 2 3" xfId="3009"/>
    <cellStyle name="Normal 6 2 2 2 6 2 3 2" xfId="13675"/>
    <cellStyle name="Normal 6 2 2 2 6 2 3 3" xfId="9441"/>
    <cellStyle name="Normal 6 2 2 2 6 2 4" xfId="9442"/>
    <cellStyle name="Normal 6 2 2 2 6 2 5" xfId="6648"/>
    <cellStyle name="Normal 6 2 2 2 6 2 6" xfId="11862"/>
    <cellStyle name="Normal 6 2 2 2 6 2 7" xfId="4823"/>
    <cellStyle name="Normal 6 2 2 2 6 3" xfId="1618"/>
    <cellStyle name="Normal 6 2 2 2 6 3 2" xfId="3575"/>
    <cellStyle name="Normal 6 2 2 2 6 3 2 2" xfId="14241"/>
    <cellStyle name="Normal 6 2 2 2 6 3 2 3" xfId="9443"/>
    <cellStyle name="Normal 6 2 2 2 6 3 3" xfId="9444"/>
    <cellStyle name="Normal 6 2 2 2 6 3 4" xfId="7214"/>
    <cellStyle name="Normal 6 2 2 2 6 3 5" xfId="12428"/>
    <cellStyle name="Normal 6 2 2 2 6 3 6" xfId="5389"/>
    <cellStyle name="Normal 6 2 2 2 6 4" xfId="2552"/>
    <cellStyle name="Normal 6 2 2 2 6 4 2" xfId="13218"/>
    <cellStyle name="Normal 6 2 2 2 6 4 3" xfId="9445"/>
    <cellStyle name="Normal 6 2 2 2 6 5" xfId="9446"/>
    <cellStyle name="Normal 6 2 2 2 6 6" xfId="6191"/>
    <cellStyle name="Normal 6 2 2 2 6 7" xfId="11405"/>
    <cellStyle name="Normal 6 2 2 2 6 8" xfId="4366"/>
    <cellStyle name="Normal 6 2 2 2 7" xfId="817"/>
    <cellStyle name="Normal 6 2 2 2 7 2" xfId="1620"/>
    <cellStyle name="Normal 6 2 2 2 7 2 2" xfId="3577"/>
    <cellStyle name="Normal 6 2 2 2 7 2 2 2" xfId="14243"/>
    <cellStyle name="Normal 6 2 2 2 7 2 2 3" xfId="9447"/>
    <cellStyle name="Normal 6 2 2 2 7 2 3" xfId="9448"/>
    <cellStyle name="Normal 6 2 2 2 7 2 4" xfId="7216"/>
    <cellStyle name="Normal 6 2 2 2 7 2 5" xfId="12430"/>
    <cellStyle name="Normal 6 2 2 2 7 2 6" xfId="5391"/>
    <cellStyle name="Normal 6 2 2 2 7 3" xfId="2874"/>
    <cellStyle name="Normal 6 2 2 2 7 3 2" xfId="13540"/>
    <cellStyle name="Normal 6 2 2 2 7 3 3" xfId="9449"/>
    <cellStyle name="Normal 6 2 2 2 7 4" xfId="9450"/>
    <cellStyle name="Normal 6 2 2 2 7 5" xfId="6513"/>
    <cellStyle name="Normal 6 2 2 2 7 6" xfId="11727"/>
    <cellStyle name="Normal 6 2 2 2 7 7" xfId="4688"/>
    <cellStyle name="Normal 6 2 2 2 8" xfId="1284"/>
    <cellStyle name="Normal 6 2 2 2 8 2" xfId="3241"/>
    <cellStyle name="Normal 6 2 2 2 8 2 2" xfId="13907"/>
    <cellStyle name="Normal 6 2 2 2 8 2 3" xfId="9451"/>
    <cellStyle name="Normal 6 2 2 2 8 3" xfId="9452"/>
    <cellStyle name="Normal 6 2 2 2 8 4" xfId="6880"/>
    <cellStyle name="Normal 6 2 2 2 8 5" xfId="12094"/>
    <cellStyle name="Normal 6 2 2 2 8 6" xfId="5055"/>
    <cellStyle name="Normal 6 2 2 2 9" xfId="227"/>
    <cellStyle name="Normal 6 2 2 2 9 2" xfId="2507"/>
    <cellStyle name="Normal 6 2 2 2 9 2 2" xfId="13174"/>
    <cellStyle name="Normal 6 2 2 2 9 2 3" xfId="9453"/>
    <cellStyle name="Normal 6 2 2 2 9 3" xfId="9454"/>
    <cellStyle name="Normal 6 2 2 2 9 4" xfId="6146"/>
    <cellStyle name="Normal 6 2 2 2 9 5" xfId="11361"/>
    <cellStyle name="Normal 6 2 2 2 9 6" xfId="4322"/>
    <cellStyle name="Normal 6 2 2 3" xfId="140"/>
    <cellStyle name="Normal 6 2 2 3 10" xfId="2123"/>
    <cellStyle name="Normal 6 2 2 3 10 2" xfId="3982"/>
    <cellStyle name="Normal 6 2 2 3 10 2 2" xfId="14645"/>
    <cellStyle name="Normal 6 2 2 3 10 2 3" xfId="9455"/>
    <cellStyle name="Normal 6 2 2 3 10 3" xfId="9456"/>
    <cellStyle name="Normal 6 2 2 3 10 4" xfId="7621"/>
    <cellStyle name="Normal 6 2 2 3 10 5" xfId="12832"/>
    <cellStyle name="Normal 6 2 2 3 10 6" xfId="5793"/>
    <cellStyle name="Normal 6 2 2 3 11" xfId="2274"/>
    <cellStyle name="Normal 6 2 2 3 11 2" xfId="4118"/>
    <cellStyle name="Normal 6 2 2 3 11 2 2" xfId="14781"/>
    <cellStyle name="Normal 6 2 2 3 11 2 3" xfId="9457"/>
    <cellStyle name="Normal 6 2 2 3 11 3" xfId="7757"/>
    <cellStyle name="Normal 6 2 2 3 11 4" xfId="12968"/>
    <cellStyle name="Normal 6 2 2 3 11 5" xfId="5929"/>
    <cellStyle name="Normal 6 2 2 3 12" xfId="2476"/>
    <cellStyle name="Normal 6 2 2 3 12 2" xfId="9458"/>
    <cellStyle name="Normal 6 2 2 3 12 3" xfId="13144"/>
    <cellStyle name="Normal 6 2 2 3 12 4" xfId="6069"/>
    <cellStyle name="Normal 6 2 2 3 13" xfId="9459"/>
    <cellStyle name="Normal 6 2 2 3 14" xfId="6115"/>
    <cellStyle name="Normal 6 2 2 3 15" xfId="11331"/>
    <cellStyle name="Normal 6 2 2 3 16" xfId="4292"/>
    <cellStyle name="Normal 6 2 2 3 2" xfId="555"/>
    <cellStyle name="Normal 6 2 2 3 2 10" xfId="11502"/>
    <cellStyle name="Normal 6 2 2 3 2 11" xfId="4463"/>
    <cellStyle name="Normal 6 2 2 3 2 2" xfId="716"/>
    <cellStyle name="Normal 6 2 2 3 2 2 2" xfId="1182"/>
    <cellStyle name="Normal 6 2 2 3 2 2 2 2" xfId="1623"/>
    <cellStyle name="Normal 6 2 2 3 2 2 2 2 2" xfId="3580"/>
    <cellStyle name="Normal 6 2 2 3 2 2 2 2 2 2" xfId="14246"/>
    <cellStyle name="Normal 6 2 2 3 2 2 2 2 2 3" xfId="9460"/>
    <cellStyle name="Normal 6 2 2 3 2 2 2 2 3" xfId="9461"/>
    <cellStyle name="Normal 6 2 2 3 2 2 2 2 4" xfId="7219"/>
    <cellStyle name="Normal 6 2 2 3 2 2 2 2 5" xfId="12433"/>
    <cellStyle name="Normal 6 2 2 3 2 2 2 2 6" xfId="5394"/>
    <cellStyle name="Normal 6 2 2 3 2 2 2 3" xfId="3151"/>
    <cellStyle name="Normal 6 2 2 3 2 2 2 3 2" xfId="13817"/>
    <cellStyle name="Normal 6 2 2 3 2 2 2 3 3" xfId="9462"/>
    <cellStyle name="Normal 6 2 2 3 2 2 2 4" xfId="9463"/>
    <cellStyle name="Normal 6 2 2 3 2 2 2 5" xfId="6790"/>
    <cellStyle name="Normal 6 2 2 3 2 2 2 6" xfId="12004"/>
    <cellStyle name="Normal 6 2 2 3 2 2 2 7" xfId="4965"/>
    <cellStyle name="Normal 6 2 2 3 2 2 3" xfId="1622"/>
    <cellStyle name="Normal 6 2 2 3 2 2 3 2" xfId="3579"/>
    <cellStyle name="Normal 6 2 2 3 2 2 3 2 2" xfId="14245"/>
    <cellStyle name="Normal 6 2 2 3 2 2 3 2 3" xfId="9464"/>
    <cellStyle name="Normal 6 2 2 3 2 2 3 3" xfId="9465"/>
    <cellStyle name="Normal 6 2 2 3 2 2 3 4" xfId="7218"/>
    <cellStyle name="Normal 6 2 2 3 2 2 3 5" xfId="12432"/>
    <cellStyle name="Normal 6 2 2 3 2 2 3 6" xfId="5393"/>
    <cellStyle name="Normal 6 2 2 3 2 2 4" xfId="2784"/>
    <cellStyle name="Normal 6 2 2 3 2 2 4 2" xfId="13450"/>
    <cellStyle name="Normal 6 2 2 3 2 2 4 3" xfId="9466"/>
    <cellStyle name="Normal 6 2 2 3 2 2 5" xfId="9467"/>
    <cellStyle name="Normal 6 2 2 3 2 2 6" xfId="6423"/>
    <cellStyle name="Normal 6 2 2 3 2 2 7" xfId="11637"/>
    <cellStyle name="Normal 6 2 2 3 2 2 8" xfId="4598"/>
    <cellStyle name="Normal 6 2 2 3 2 3" xfId="869"/>
    <cellStyle name="Normal 6 2 2 3 2 3 2" xfId="1624"/>
    <cellStyle name="Normal 6 2 2 3 2 3 2 2" xfId="3581"/>
    <cellStyle name="Normal 6 2 2 3 2 3 2 2 2" xfId="14247"/>
    <cellStyle name="Normal 6 2 2 3 2 3 2 2 3" xfId="9468"/>
    <cellStyle name="Normal 6 2 2 3 2 3 2 3" xfId="9469"/>
    <cellStyle name="Normal 6 2 2 3 2 3 2 4" xfId="7220"/>
    <cellStyle name="Normal 6 2 2 3 2 3 2 5" xfId="12434"/>
    <cellStyle name="Normal 6 2 2 3 2 3 2 6" xfId="5395"/>
    <cellStyle name="Normal 6 2 2 3 2 3 3" xfId="2922"/>
    <cellStyle name="Normal 6 2 2 3 2 3 3 2" xfId="13588"/>
    <cellStyle name="Normal 6 2 2 3 2 3 3 3" xfId="9470"/>
    <cellStyle name="Normal 6 2 2 3 2 3 4" xfId="9471"/>
    <cellStyle name="Normal 6 2 2 3 2 3 5" xfId="6561"/>
    <cellStyle name="Normal 6 2 2 3 2 3 6" xfId="11775"/>
    <cellStyle name="Normal 6 2 2 3 2 3 7" xfId="4736"/>
    <cellStyle name="Normal 6 2 2 3 2 4" xfId="1621"/>
    <cellStyle name="Normal 6 2 2 3 2 4 2" xfId="3578"/>
    <cellStyle name="Normal 6 2 2 3 2 4 2 2" xfId="14244"/>
    <cellStyle name="Normal 6 2 2 3 2 4 2 3" xfId="9472"/>
    <cellStyle name="Normal 6 2 2 3 2 4 3" xfId="9473"/>
    <cellStyle name="Normal 6 2 2 3 2 4 4" xfId="7217"/>
    <cellStyle name="Normal 6 2 2 3 2 4 5" xfId="12431"/>
    <cellStyle name="Normal 6 2 2 3 2 4 6" xfId="5392"/>
    <cellStyle name="Normal 6 2 2 3 2 5" xfId="2177"/>
    <cellStyle name="Normal 6 2 2 3 2 5 2" xfId="4030"/>
    <cellStyle name="Normal 6 2 2 3 2 5 2 2" xfId="14693"/>
    <cellStyle name="Normal 6 2 2 3 2 5 2 3" xfId="9474"/>
    <cellStyle name="Normal 6 2 2 3 2 5 3" xfId="9475"/>
    <cellStyle name="Normal 6 2 2 3 2 5 4" xfId="7669"/>
    <cellStyle name="Normal 6 2 2 3 2 5 5" xfId="12880"/>
    <cellStyle name="Normal 6 2 2 3 2 5 6" xfId="5841"/>
    <cellStyle name="Normal 6 2 2 3 2 6" xfId="2321"/>
    <cellStyle name="Normal 6 2 2 3 2 6 2" xfId="4165"/>
    <cellStyle name="Normal 6 2 2 3 2 6 2 2" xfId="14828"/>
    <cellStyle name="Normal 6 2 2 3 2 6 2 3" xfId="9476"/>
    <cellStyle name="Normal 6 2 2 3 2 6 3" xfId="7804"/>
    <cellStyle name="Normal 6 2 2 3 2 6 4" xfId="13015"/>
    <cellStyle name="Normal 6 2 2 3 2 6 5" xfId="5976"/>
    <cellStyle name="Normal 6 2 2 3 2 7" xfId="2649"/>
    <cellStyle name="Normal 6 2 2 3 2 7 2" xfId="13315"/>
    <cellStyle name="Normal 6 2 2 3 2 7 3" xfId="9477"/>
    <cellStyle name="Normal 6 2 2 3 2 8" xfId="9478"/>
    <cellStyle name="Normal 6 2 2 3 2 9" xfId="6288"/>
    <cellStyle name="Normal 6 2 2 3 3" xfId="618"/>
    <cellStyle name="Normal 6 2 2 3 3 10" xfId="11544"/>
    <cellStyle name="Normal 6 2 2 3 3 11" xfId="4505"/>
    <cellStyle name="Normal 6 2 2 3 3 2" xfId="759"/>
    <cellStyle name="Normal 6 2 2 3 3 2 2" xfId="1224"/>
    <cellStyle name="Normal 6 2 2 3 3 2 2 2" xfId="1627"/>
    <cellStyle name="Normal 6 2 2 3 3 2 2 2 2" xfId="3584"/>
    <cellStyle name="Normal 6 2 2 3 3 2 2 2 2 2" xfId="14250"/>
    <cellStyle name="Normal 6 2 2 3 3 2 2 2 2 3" xfId="9479"/>
    <cellStyle name="Normal 6 2 2 3 3 2 2 2 3" xfId="9480"/>
    <cellStyle name="Normal 6 2 2 3 3 2 2 2 4" xfId="7223"/>
    <cellStyle name="Normal 6 2 2 3 3 2 2 2 5" xfId="12437"/>
    <cellStyle name="Normal 6 2 2 3 3 2 2 2 6" xfId="5398"/>
    <cellStyle name="Normal 6 2 2 3 3 2 2 3" xfId="3193"/>
    <cellStyle name="Normal 6 2 2 3 3 2 2 3 2" xfId="13859"/>
    <cellStyle name="Normal 6 2 2 3 3 2 2 3 3" xfId="9481"/>
    <cellStyle name="Normal 6 2 2 3 3 2 2 4" xfId="9482"/>
    <cellStyle name="Normal 6 2 2 3 3 2 2 5" xfId="6832"/>
    <cellStyle name="Normal 6 2 2 3 3 2 2 6" xfId="12046"/>
    <cellStyle name="Normal 6 2 2 3 3 2 2 7" xfId="5007"/>
    <cellStyle name="Normal 6 2 2 3 3 2 3" xfId="1626"/>
    <cellStyle name="Normal 6 2 2 3 3 2 3 2" xfId="3583"/>
    <cellStyle name="Normal 6 2 2 3 3 2 3 2 2" xfId="14249"/>
    <cellStyle name="Normal 6 2 2 3 3 2 3 2 3" xfId="9483"/>
    <cellStyle name="Normal 6 2 2 3 3 2 3 3" xfId="9484"/>
    <cellStyle name="Normal 6 2 2 3 3 2 3 4" xfId="7222"/>
    <cellStyle name="Normal 6 2 2 3 3 2 3 5" xfId="12436"/>
    <cellStyle name="Normal 6 2 2 3 3 2 3 6" xfId="5397"/>
    <cellStyle name="Normal 6 2 2 3 3 2 4" xfId="2826"/>
    <cellStyle name="Normal 6 2 2 3 3 2 4 2" xfId="13492"/>
    <cellStyle name="Normal 6 2 2 3 3 2 4 3" xfId="9485"/>
    <cellStyle name="Normal 6 2 2 3 3 2 5" xfId="9486"/>
    <cellStyle name="Normal 6 2 2 3 3 2 6" xfId="6465"/>
    <cellStyle name="Normal 6 2 2 3 3 2 7" xfId="11679"/>
    <cellStyle name="Normal 6 2 2 3 3 2 8" xfId="4640"/>
    <cellStyle name="Normal 6 2 2 3 3 3" xfId="912"/>
    <cellStyle name="Normal 6 2 2 3 3 3 2" xfId="1628"/>
    <cellStyle name="Normal 6 2 2 3 3 3 2 2" xfId="3585"/>
    <cellStyle name="Normal 6 2 2 3 3 3 2 2 2" xfId="14251"/>
    <cellStyle name="Normal 6 2 2 3 3 3 2 2 3" xfId="9487"/>
    <cellStyle name="Normal 6 2 2 3 3 3 2 3" xfId="9488"/>
    <cellStyle name="Normal 6 2 2 3 3 3 2 4" xfId="7224"/>
    <cellStyle name="Normal 6 2 2 3 3 3 2 5" xfId="12438"/>
    <cellStyle name="Normal 6 2 2 3 3 3 2 6" xfId="5399"/>
    <cellStyle name="Normal 6 2 2 3 3 3 3" xfId="2964"/>
    <cellStyle name="Normal 6 2 2 3 3 3 3 2" xfId="13630"/>
    <cellStyle name="Normal 6 2 2 3 3 3 3 3" xfId="9489"/>
    <cellStyle name="Normal 6 2 2 3 3 3 4" xfId="9490"/>
    <cellStyle name="Normal 6 2 2 3 3 3 5" xfId="6603"/>
    <cellStyle name="Normal 6 2 2 3 3 3 6" xfId="11817"/>
    <cellStyle name="Normal 6 2 2 3 3 3 7" xfId="4778"/>
    <cellStyle name="Normal 6 2 2 3 3 4" xfId="1625"/>
    <cellStyle name="Normal 6 2 2 3 3 4 2" xfId="3582"/>
    <cellStyle name="Normal 6 2 2 3 3 4 2 2" xfId="14248"/>
    <cellStyle name="Normal 6 2 2 3 3 4 2 3" xfId="9491"/>
    <cellStyle name="Normal 6 2 2 3 3 4 3" xfId="9492"/>
    <cellStyle name="Normal 6 2 2 3 3 4 4" xfId="7221"/>
    <cellStyle name="Normal 6 2 2 3 3 4 5" xfId="12435"/>
    <cellStyle name="Normal 6 2 2 3 3 4 6" xfId="5396"/>
    <cellStyle name="Normal 6 2 2 3 3 5" xfId="2219"/>
    <cellStyle name="Normal 6 2 2 3 3 5 2" xfId="4072"/>
    <cellStyle name="Normal 6 2 2 3 3 5 2 2" xfId="14735"/>
    <cellStyle name="Normal 6 2 2 3 3 5 2 3" xfId="9493"/>
    <cellStyle name="Normal 6 2 2 3 3 5 3" xfId="9494"/>
    <cellStyle name="Normal 6 2 2 3 3 5 4" xfId="7711"/>
    <cellStyle name="Normal 6 2 2 3 3 5 5" xfId="12922"/>
    <cellStyle name="Normal 6 2 2 3 3 5 6" xfId="5883"/>
    <cellStyle name="Normal 6 2 2 3 3 6" xfId="2363"/>
    <cellStyle name="Normal 6 2 2 3 3 6 2" xfId="4207"/>
    <cellStyle name="Normal 6 2 2 3 3 6 2 2" xfId="14870"/>
    <cellStyle name="Normal 6 2 2 3 3 6 2 3" xfId="9495"/>
    <cellStyle name="Normal 6 2 2 3 3 6 3" xfId="7846"/>
    <cellStyle name="Normal 6 2 2 3 3 6 4" xfId="13057"/>
    <cellStyle name="Normal 6 2 2 3 3 6 5" xfId="6018"/>
    <cellStyle name="Normal 6 2 2 3 3 7" xfId="2691"/>
    <cellStyle name="Normal 6 2 2 3 3 7 2" xfId="13357"/>
    <cellStyle name="Normal 6 2 2 3 3 7 3" xfId="9496"/>
    <cellStyle name="Normal 6 2 2 3 3 8" xfId="9497"/>
    <cellStyle name="Normal 6 2 2 3 3 9" xfId="6330"/>
    <cellStyle name="Normal 6 2 2 3 4" xfId="452"/>
    <cellStyle name="Normal 6 2 2 3 4 2" xfId="1022"/>
    <cellStyle name="Normal 6 2 2 3 4 2 2" xfId="1630"/>
    <cellStyle name="Normal 6 2 2 3 4 2 2 2" xfId="3587"/>
    <cellStyle name="Normal 6 2 2 3 4 2 2 2 2" xfId="14253"/>
    <cellStyle name="Normal 6 2 2 3 4 2 2 2 3" xfId="9498"/>
    <cellStyle name="Normal 6 2 2 3 4 2 2 3" xfId="9499"/>
    <cellStyle name="Normal 6 2 2 3 4 2 2 4" xfId="7226"/>
    <cellStyle name="Normal 6 2 2 3 4 2 2 5" xfId="12440"/>
    <cellStyle name="Normal 6 2 2 3 4 2 2 6" xfId="5401"/>
    <cellStyle name="Normal 6 2 2 3 4 2 3" xfId="3054"/>
    <cellStyle name="Normal 6 2 2 3 4 2 3 2" xfId="13720"/>
    <cellStyle name="Normal 6 2 2 3 4 2 3 3" xfId="9500"/>
    <cellStyle name="Normal 6 2 2 3 4 2 4" xfId="9501"/>
    <cellStyle name="Normal 6 2 2 3 4 2 5" xfId="6693"/>
    <cellStyle name="Normal 6 2 2 3 4 2 6" xfId="11907"/>
    <cellStyle name="Normal 6 2 2 3 4 2 7" xfId="4868"/>
    <cellStyle name="Normal 6 2 2 3 4 3" xfId="1629"/>
    <cellStyle name="Normal 6 2 2 3 4 3 2" xfId="3586"/>
    <cellStyle name="Normal 6 2 2 3 4 3 2 2" xfId="14252"/>
    <cellStyle name="Normal 6 2 2 3 4 3 2 3" xfId="9502"/>
    <cellStyle name="Normal 6 2 2 3 4 3 3" xfId="9503"/>
    <cellStyle name="Normal 6 2 2 3 4 3 4" xfId="7225"/>
    <cellStyle name="Normal 6 2 2 3 4 3 5" xfId="12439"/>
    <cellStyle name="Normal 6 2 2 3 4 3 6" xfId="5400"/>
    <cellStyle name="Normal 6 2 2 3 4 4" xfId="2602"/>
    <cellStyle name="Normal 6 2 2 3 4 4 2" xfId="13268"/>
    <cellStyle name="Normal 6 2 2 3 4 4 3" xfId="9504"/>
    <cellStyle name="Normal 6 2 2 3 4 5" xfId="9505"/>
    <cellStyle name="Normal 6 2 2 3 4 6" xfId="6241"/>
    <cellStyle name="Normal 6 2 2 3 4 7" xfId="11455"/>
    <cellStyle name="Normal 6 2 2 3 4 8" xfId="4416"/>
    <cellStyle name="Normal 6 2 2 3 5" xfId="669"/>
    <cellStyle name="Normal 6 2 2 3 5 2" xfId="1135"/>
    <cellStyle name="Normal 6 2 2 3 5 2 2" xfId="1632"/>
    <cellStyle name="Normal 6 2 2 3 5 2 2 2" xfId="3589"/>
    <cellStyle name="Normal 6 2 2 3 5 2 2 2 2" xfId="14255"/>
    <cellStyle name="Normal 6 2 2 3 5 2 2 2 3" xfId="9506"/>
    <cellStyle name="Normal 6 2 2 3 5 2 2 3" xfId="9507"/>
    <cellStyle name="Normal 6 2 2 3 5 2 2 4" xfId="7228"/>
    <cellStyle name="Normal 6 2 2 3 5 2 2 5" xfId="12442"/>
    <cellStyle name="Normal 6 2 2 3 5 2 2 6" xfId="5403"/>
    <cellStyle name="Normal 6 2 2 3 5 2 3" xfId="3104"/>
    <cellStyle name="Normal 6 2 2 3 5 2 3 2" xfId="13770"/>
    <cellStyle name="Normal 6 2 2 3 5 2 3 3" xfId="9508"/>
    <cellStyle name="Normal 6 2 2 3 5 2 4" xfId="9509"/>
    <cellStyle name="Normal 6 2 2 3 5 2 5" xfId="6743"/>
    <cellStyle name="Normal 6 2 2 3 5 2 6" xfId="11957"/>
    <cellStyle name="Normal 6 2 2 3 5 2 7" xfId="4918"/>
    <cellStyle name="Normal 6 2 2 3 5 3" xfId="1631"/>
    <cellStyle name="Normal 6 2 2 3 5 3 2" xfId="3588"/>
    <cellStyle name="Normal 6 2 2 3 5 3 2 2" xfId="14254"/>
    <cellStyle name="Normal 6 2 2 3 5 3 2 3" xfId="9510"/>
    <cellStyle name="Normal 6 2 2 3 5 3 3" xfId="9511"/>
    <cellStyle name="Normal 6 2 2 3 5 3 4" xfId="7227"/>
    <cellStyle name="Normal 6 2 2 3 5 3 5" xfId="12441"/>
    <cellStyle name="Normal 6 2 2 3 5 3 6" xfId="5402"/>
    <cellStyle name="Normal 6 2 2 3 5 4" xfId="2737"/>
    <cellStyle name="Normal 6 2 2 3 5 4 2" xfId="13403"/>
    <cellStyle name="Normal 6 2 2 3 5 4 3" xfId="9512"/>
    <cellStyle name="Normal 6 2 2 3 5 5" xfId="9513"/>
    <cellStyle name="Normal 6 2 2 3 5 6" xfId="6376"/>
    <cellStyle name="Normal 6 2 2 3 5 7" xfId="11590"/>
    <cellStyle name="Normal 6 2 2 3 5 8" xfId="4551"/>
    <cellStyle name="Normal 6 2 2 3 6" xfId="336"/>
    <cellStyle name="Normal 6 2 2 3 6 2" xfId="964"/>
    <cellStyle name="Normal 6 2 2 3 6 2 2" xfId="1634"/>
    <cellStyle name="Normal 6 2 2 3 6 2 2 2" xfId="3591"/>
    <cellStyle name="Normal 6 2 2 3 6 2 2 2 2" xfId="14257"/>
    <cellStyle name="Normal 6 2 2 3 6 2 2 2 3" xfId="9514"/>
    <cellStyle name="Normal 6 2 2 3 6 2 2 3" xfId="9515"/>
    <cellStyle name="Normal 6 2 2 3 6 2 2 4" xfId="7230"/>
    <cellStyle name="Normal 6 2 2 3 6 2 2 5" xfId="12444"/>
    <cellStyle name="Normal 6 2 2 3 6 2 2 6" xfId="5405"/>
    <cellStyle name="Normal 6 2 2 3 6 2 3" xfId="3010"/>
    <cellStyle name="Normal 6 2 2 3 6 2 3 2" xfId="13676"/>
    <cellStyle name="Normal 6 2 2 3 6 2 3 3" xfId="9516"/>
    <cellStyle name="Normal 6 2 2 3 6 2 4" xfId="9517"/>
    <cellStyle name="Normal 6 2 2 3 6 2 5" xfId="6649"/>
    <cellStyle name="Normal 6 2 2 3 6 2 6" xfId="11863"/>
    <cellStyle name="Normal 6 2 2 3 6 2 7" xfId="4824"/>
    <cellStyle name="Normal 6 2 2 3 6 3" xfId="1633"/>
    <cellStyle name="Normal 6 2 2 3 6 3 2" xfId="3590"/>
    <cellStyle name="Normal 6 2 2 3 6 3 2 2" xfId="14256"/>
    <cellStyle name="Normal 6 2 2 3 6 3 2 3" xfId="9518"/>
    <cellStyle name="Normal 6 2 2 3 6 3 3" xfId="9519"/>
    <cellStyle name="Normal 6 2 2 3 6 3 4" xfId="7229"/>
    <cellStyle name="Normal 6 2 2 3 6 3 5" xfId="12443"/>
    <cellStyle name="Normal 6 2 2 3 6 3 6" xfId="5404"/>
    <cellStyle name="Normal 6 2 2 3 6 4" xfId="2553"/>
    <cellStyle name="Normal 6 2 2 3 6 4 2" xfId="13219"/>
    <cellStyle name="Normal 6 2 2 3 6 4 3" xfId="9520"/>
    <cellStyle name="Normal 6 2 2 3 6 5" xfId="9521"/>
    <cellStyle name="Normal 6 2 2 3 6 6" xfId="6192"/>
    <cellStyle name="Normal 6 2 2 3 6 7" xfId="11406"/>
    <cellStyle name="Normal 6 2 2 3 6 8" xfId="4367"/>
    <cellStyle name="Normal 6 2 2 3 7" xfId="818"/>
    <cellStyle name="Normal 6 2 2 3 7 2" xfId="1635"/>
    <cellStyle name="Normal 6 2 2 3 7 2 2" xfId="3592"/>
    <cellStyle name="Normal 6 2 2 3 7 2 2 2" xfId="14258"/>
    <cellStyle name="Normal 6 2 2 3 7 2 2 3" xfId="9522"/>
    <cellStyle name="Normal 6 2 2 3 7 2 3" xfId="9523"/>
    <cellStyle name="Normal 6 2 2 3 7 2 4" xfId="7231"/>
    <cellStyle name="Normal 6 2 2 3 7 2 5" xfId="12445"/>
    <cellStyle name="Normal 6 2 2 3 7 2 6" xfId="5406"/>
    <cellStyle name="Normal 6 2 2 3 7 3" xfId="2875"/>
    <cellStyle name="Normal 6 2 2 3 7 3 2" xfId="13541"/>
    <cellStyle name="Normal 6 2 2 3 7 3 3" xfId="9524"/>
    <cellStyle name="Normal 6 2 2 3 7 4" xfId="9525"/>
    <cellStyle name="Normal 6 2 2 3 7 5" xfId="6514"/>
    <cellStyle name="Normal 6 2 2 3 7 6" xfId="11728"/>
    <cellStyle name="Normal 6 2 2 3 7 7" xfId="4689"/>
    <cellStyle name="Normal 6 2 2 3 8" xfId="1285"/>
    <cellStyle name="Normal 6 2 2 3 8 2" xfId="3242"/>
    <cellStyle name="Normal 6 2 2 3 8 2 2" xfId="13908"/>
    <cellStyle name="Normal 6 2 2 3 8 2 3" xfId="9526"/>
    <cellStyle name="Normal 6 2 2 3 8 3" xfId="9527"/>
    <cellStyle name="Normal 6 2 2 3 8 4" xfId="6881"/>
    <cellStyle name="Normal 6 2 2 3 8 5" xfId="12095"/>
    <cellStyle name="Normal 6 2 2 3 8 6" xfId="5056"/>
    <cellStyle name="Normal 6 2 2 3 9" xfId="228"/>
    <cellStyle name="Normal 6 2 2 3 9 2" xfId="2508"/>
    <cellStyle name="Normal 6 2 2 3 9 2 2" xfId="13175"/>
    <cellStyle name="Normal 6 2 2 3 9 2 3" xfId="9528"/>
    <cellStyle name="Normal 6 2 2 3 9 3" xfId="9529"/>
    <cellStyle name="Normal 6 2 2 3 9 4" xfId="6147"/>
    <cellStyle name="Normal 6 2 2 3 9 5" xfId="11362"/>
    <cellStyle name="Normal 6 2 2 3 9 6" xfId="4323"/>
    <cellStyle name="Normal 6 2 2 4" xfId="553"/>
    <cellStyle name="Normal 6 2 2 4 10" xfId="11500"/>
    <cellStyle name="Normal 6 2 2 4 11" xfId="4461"/>
    <cellStyle name="Normal 6 2 2 4 2" xfId="714"/>
    <cellStyle name="Normal 6 2 2 4 2 2" xfId="1180"/>
    <cellStyle name="Normal 6 2 2 4 2 2 2" xfId="1638"/>
    <cellStyle name="Normal 6 2 2 4 2 2 2 2" xfId="3595"/>
    <cellStyle name="Normal 6 2 2 4 2 2 2 2 2" xfId="14261"/>
    <cellStyle name="Normal 6 2 2 4 2 2 2 2 3" xfId="9530"/>
    <cellStyle name="Normal 6 2 2 4 2 2 2 3" xfId="9531"/>
    <cellStyle name="Normal 6 2 2 4 2 2 2 4" xfId="7234"/>
    <cellStyle name="Normal 6 2 2 4 2 2 2 5" xfId="12448"/>
    <cellStyle name="Normal 6 2 2 4 2 2 2 6" xfId="5409"/>
    <cellStyle name="Normal 6 2 2 4 2 2 3" xfId="3149"/>
    <cellStyle name="Normal 6 2 2 4 2 2 3 2" xfId="13815"/>
    <cellStyle name="Normal 6 2 2 4 2 2 3 3" xfId="9532"/>
    <cellStyle name="Normal 6 2 2 4 2 2 4" xfId="9533"/>
    <cellStyle name="Normal 6 2 2 4 2 2 5" xfId="6788"/>
    <cellStyle name="Normal 6 2 2 4 2 2 6" xfId="12002"/>
    <cellStyle name="Normal 6 2 2 4 2 2 7" xfId="4963"/>
    <cellStyle name="Normal 6 2 2 4 2 3" xfId="1637"/>
    <cellStyle name="Normal 6 2 2 4 2 3 2" xfId="3594"/>
    <cellStyle name="Normal 6 2 2 4 2 3 2 2" xfId="14260"/>
    <cellStyle name="Normal 6 2 2 4 2 3 2 3" xfId="9534"/>
    <cellStyle name="Normal 6 2 2 4 2 3 3" xfId="9535"/>
    <cellStyle name="Normal 6 2 2 4 2 3 4" xfId="7233"/>
    <cellStyle name="Normal 6 2 2 4 2 3 5" xfId="12447"/>
    <cellStyle name="Normal 6 2 2 4 2 3 6" xfId="5408"/>
    <cellStyle name="Normal 6 2 2 4 2 4" xfId="2782"/>
    <cellStyle name="Normal 6 2 2 4 2 4 2" xfId="13448"/>
    <cellStyle name="Normal 6 2 2 4 2 4 3" xfId="9536"/>
    <cellStyle name="Normal 6 2 2 4 2 5" xfId="9537"/>
    <cellStyle name="Normal 6 2 2 4 2 6" xfId="6421"/>
    <cellStyle name="Normal 6 2 2 4 2 7" xfId="11635"/>
    <cellStyle name="Normal 6 2 2 4 2 8" xfId="4596"/>
    <cellStyle name="Normal 6 2 2 4 3" xfId="867"/>
    <cellStyle name="Normal 6 2 2 4 3 2" xfId="1639"/>
    <cellStyle name="Normal 6 2 2 4 3 2 2" xfId="3596"/>
    <cellStyle name="Normal 6 2 2 4 3 2 2 2" xfId="14262"/>
    <cellStyle name="Normal 6 2 2 4 3 2 2 3" xfId="9538"/>
    <cellStyle name="Normal 6 2 2 4 3 2 3" xfId="9539"/>
    <cellStyle name="Normal 6 2 2 4 3 2 4" xfId="7235"/>
    <cellStyle name="Normal 6 2 2 4 3 2 5" xfId="12449"/>
    <cellStyle name="Normal 6 2 2 4 3 2 6" xfId="5410"/>
    <cellStyle name="Normal 6 2 2 4 3 3" xfId="2920"/>
    <cellStyle name="Normal 6 2 2 4 3 3 2" xfId="13586"/>
    <cellStyle name="Normal 6 2 2 4 3 3 3" xfId="9540"/>
    <cellStyle name="Normal 6 2 2 4 3 4" xfId="9541"/>
    <cellStyle name="Normal 6 2 2 4 3 5" xfId="6559"/>
    <cellStyle name="Normal 6 2 2 4 3 6" xfId="11773"/>
    <cellStyle name="Normal 6 2 2 4 3 7" xfId="4734"/>
    <cellStyle name="Normal 6 2 2 4 4" xfId="1636"/>
    <cellStyle name="Normal 6 2 2 4 4 2" xfId="3593"/>
    <cellStyle name="Normal 6 2 2 4 4 2 2" xfId="14259"/>
    <cellStyle name="Normal 6 2 2 4 4 2 3" xfId="9542"/>
    <cellStyle name="Normal 6 2 2 4 4 3" xfId="9543"/>
    <cellStyle name="Normal 6 2 2 4 4 4" xfId="7232"/>
    <cellStyle name="Normal 6 2 2 4 4 5" xfId="12446"/>
    <cellStyle name="Normal 6 2 2 4 4 6" xfId="5407"/>
    <cellStyle name="Normal 6 2 2 4 5" xfId="2175"/>
    <cellStyle name="Normal 6 2 2 4 5 2" xfId="4028"/>
    <cellStyle name="Normal 6 2 2 4 5 2 2" xfId="14691"/>
    <cellStyle name="Normal 6 2 2 4 5 2 3" xfId="9544"/>
    <cellStyle name="Normal 6 2 2 4 5 3" xfId="9545"/>
    <cellStyle name="Normal 6 2 2 4 5 4" xfId="7667"/>
    <cellStyle name="Normal 6 2 2 4 5 5" xfId="12878"/>
    <cellStyle name="Normal 6 2 2 4 5 6" xfId="5839"/>
    <cellStyle name="Normal 6 2 2 4 6" xfId="2319"/>
    <cellStyle name="Normal 6 2 2 4 6 2" xfId="4163"/>
    <cellStyle name="Normal 6 2 2 4 6 2 2" xfId="14826"/>
    <cellStyle name="Normal 6 2 2 4 6 2 3" xfId="9546"/>
    <cellStyle name="Normal 6 2 2 4 6 3" xfId="7802"/>
    <cellStyle name="Normal 6 2 2 4 6 4" xfId="13013"/>
    <cellStyle name="Normal 6 2 2 4 6 5" xfId="5974"/>
    <cellStyle name="Normal 6 2 2 4 7" xfId="2647"/>
    <cellStyle name="Normal 6 2 2 4 7 2" xfId="13313"/>
    <cellStyle name="Normal 6 2 2 4 7 3" xfId="9547"/>
    <cellStyle name="Normal 6 2 2 4 8" xfId="9548"/>
    <cellStyle name="Normal 6 2 2 4 9" xfId="6286"/>
    <cellStyle name="Normal 6 2 2 5" xfId="616"/>
    <cellStyle name="Normal 6 2 2 5 10" xfId="11542"/>
    <cellStyle name="Normal 6 2 2 5 11" xfId="4503"/>
    <cellStyle name="Normal 6 2 2 5 2" xfId="757"/>
    <cellStyle name="Normal 6 2 2 5 2 2" xfId="1222"/>
    <cellStyle name="Normal 6 2 2 5 2 2 2" xfId="1642"/>
    <cellStyle name="Normal 6 2 2 5 2 2 2 2" xfId="3599"/>
    <cellStyle name="Normal 6 2 2 5 2 2 2 2 2" xfId="14265"/>
    <cellStyle name="Normal 6 2 2 5 2 2 2 2 3" xfId="9549"/>
    <cellStyle name="Normal 6 2 2 5 2 2 2 3" xfId="9550"/>
    <cellStyle name="Normal 6 2 2 5 2 2 2 4" xfId="7238"/>
    <cellStyle name="Normal 6 2 2 5 2 2 2 5" xfId="12452"/>
    <cellStyle name="Normal 6 2 2 5 2 2 2 6" xfId="5413"/>
    <cellStyle name="Normal 6 2 2 5 2 2 3" xfId="3191"/>
    <cellStyle name="Normal 6 2 2 5 2 2 3 2" xfId="13857"/>
    <cellStyle name="Normal 6 2 2 5 2 2 3 3" xfId="9551"/>
    <cellStyle name="Normal 6 2 2 5 2 2 4" xfId="9552"/>
    <cellStyle name="Normal 6 2 2 5 2 2 5" xfId="6830"/>
    <cellStyle name="Normal 6 2 2 5 2 2 6" xfId="12044"/>
    <cellStyle name="Normal 6 2 2 5 2 2 7" xfId="5005"/>
    <cellStyle name="Normal 6 2 2 5 2 3" xfId="1641"/>
    <cellStyle name="Normal 6 2 2 5 2 3 2" xfId="3598"/>
    <cellStyle name="Normal 6 2 2 5 2 3 2 2" xfId="14264"/>
    <cellStyle name="Normal 6 2 2 5 2 3 2 3" xfId="9553"/>
    <cellStyle name="Normal 6 2 2 5 2 3 3" xfId="9554"/>
    <cellStyle name="Normal 6 2 2 5 2 3 4" xfId="7237"/>
    <cellStyle name="Normal 6 2 2 5 2 3 5" xfId="12451"/>
    <cellStyle name="Normal 6 2 2 5 2 3 6" xfId="5412"/>
    <cellStyle name="Normal 6 2 2 5 2 4" xfId="2824"/>
    <cellStyle name="Normal 6 2 2 5 2 4 2" xfId="13490"/>
    <cellStyle name="Normal 6 2 2 5 2 4 3" xfId="9555"/>
    <cellStyle name="Normal 6 2 2 5 2 5" xfId="9556"/>
    <cellStyle name="Normal 6 2 2 5 2 6" xfId="6463"/>
    <cellStyle name="Normal 6 2 2 5 2 7" xfId="11677"/>
    <cellStyle name="Normal 6 2 2 5 2 8" xfId="4638"/>
    <cellStyle name="Normal 6 2 2 5 3" xfId="910"/>
    <cellStyle name="Normal 6 2 2 5 3 2" xfId="1643"/>
    <cellStyle name="Normal 6 2 2 5 3 2 2" xfId="3600"/>
    <cellStyle name="Normal 6 2 2 5 3 2 2 2" xfId="14266"/>
    <cellStyle name="Normal 6 2 2 5 3 2 2 3" xfId="9557"/>
    <cellStyle name="Normal 6 2 2 5 3 2 3" xfId="9558"/>
    <cellStyle name="Normal 6 2 2 5 3 2 4" xfId="7239"/>
    <cellStyle name="Normal 6 2 2 5 3 2 5" xfId="12453"/>
    <cellStyle name="Normal 6 2 2 5 3 2 6" xfId="5414"/>
    <cellStyle name="Normal 6 2 2 5 3 3" xfId="2962"/>
    <cellStyle name="Normal 6 2 2 5 3 3 2" xfId="13628"/>
    <cellStyle name="Normal 6 2 2 5 3 3 3" xfId="9559"/>
    <cellStyle name="Normal 6 2 2 5 3 4" xfId="9560"/>
    <cellStyle name="Normal 6 2 2 5 3 5" xfId="6601"/>
    <cellStyle name="Normal 6 2 2 5 3 6" xfId="11815"/>
    <cellStyle name="Normal 6 2 2 5 3 7" xfId="4776"/>
    <cellStyle name="Normal 6 2 2 5 4" xfId="1640"/>
    <cellStyle name="Normal 6 2 2 5 4 2" xfId="3597"/>
    <cellStyle name="Normal 6 2 2 5 4 2 2" xfId="14263"/>
    <cellStyle name="Normal 6 2 2 5 4 2 3" xfId="9561"/>
    <cellStyle name="Normal 6 2 2 5 4 3" xfId="9562"/>
    <cellStyle name="Normal 6 2 2 5 4 4" xfId="7236"/>
    <cellStyle name="Normal 6 2 2 5 4 5" xfId="12450"/>
    <cellStyle name="Normal 6 2 2 5 4 6" xfId="5411"/>
    <cellStyle name="Normal 6 2 2 5 5" xfId="2217"/>
    <cellStyle name="Normal 6 2 2 5 5 2" xfId="4070"/>
    <cellStyle name="Normal 6 2 2 5 5 2 2" xfId="14733"/>
    <cellStyle name="Normal 6 2 2 5 5 2 3" xfId="9563"/>
    <cellStyle name="Normal 6 2 2 5 5 3" xfId="9564"/>
    <cellStyle name="Normal 6 2 2 5 5 4" xfId="7709"/>
    <cellStyle name="Normal 6 2 2 5 5 5" xfId="12920"/>
    <cellStyle name="Normal 6 2 2 5 5 6" xfId="5881"/>
    <cellStyle name="Normal 6 2 2 5 6" xfId="2361"/>
    <cellStyle name="Normal 6 2 2 5 6 2" xfId="4205"/>
    <cellStyle name="Normal 6 2 2 5 6 2 2" xfId="14868"/>
    <cellStyle name="Normal 6 2 2 5 6 2 3" xfId="9565"/>
    <cellStyle name="Normal 6 2 2 5 6 3" xfId="7844"/>
    <cellStyle name="Normal 6 2 2 5 6 4" xfId="13055"/>
    <cellStyle name="Normal 6 2 2 5 6 5" xfId="6016"/>
    <cellStyle name="Normal 6 2 2 5 7" xfId="2689"/>
    <cellStyle name="Normal 6 2 2 5 7 2" xfId="13355"/>
    <cellStyle name="Normal 6 2 2 5 7 3" xfId="9566"/>
    <cellStyle name="Normal 6 2 2 5 8" xfId="9567"/>
    <cellStyle name="Normal 6 2 2 5 9" xfId="6328"/>
    <cellStyle name="Normal 6 2 2 6" xfId="450"/>
    <cellStyle name="Normal 6 2 2 6 2" xfId="1020"/>
    <cellStyle name="Normal 6 2 2 6 2 2" xfId="1645"/>
    <cellStyle name="Normal 6 2 2 6 2 2 2" xfId="3602"/>
    <cellStyle name="Normal 6 2 2 6 2 2 2 2" xfId="14268"/>
    <cellStyle name="Normal 6 2 2 6 2 2 2 3" xfId="9568"/>
    <cellStyle name="Normal 6 2 2 6 2 2 3" xfId="9569"/>
    <cellStyle name="Normal 6 2 2 6 2 2 4" xfId="7241"/>
    <cellStyle name="Normal 6 2 2 6 2 2 5" xfId="12455"/>
    <cellStyle name="Normal 6 2 2 6 2 2 6" xfId="5416"/>
    <cellStyle name="Normal 6 2 2 6 2 3" xfId="3052"/>
    <cellStyle name="Normal 6 2 2 6 2 3 2" xfId="13718"/>
    <cellStyle name="Normal 6 2 2 6 2 3 3" xfId="9570"/>
    <cellStyle name="Normal 6 2 2 6 2 4" xfId="9571"/>
    <cellStyle name="Normal 6 2 2 6 2 5" xfId="6691"/>
    <cellStyle name="Normal 6 2 2 6 2 6" xfId="11905"/>
    <cellStyle name="Normal 6 2 2 6 2 7" xfId="4866"/>
    <cellStyle name="Normal 6 2 2 6 3" xfId="1644"/>
    <cellStyle name="Normal 6 2 2 6 3 2" xfId="3601"/>
    <cellStyle name="Normal 6 2 2 6 3 2 2" xfId="14267"/>
    <cellStyle name="Normal 6 2 2 6 3 2 3" xfId="9572"/>
    <cellStyle name="Normal 6 2 2 6 3 3" xfId="9573"/>
    <cellStyle name="Normal 6 2 2 6 3 4" xfId="7240"/>
    <cellStyle name="Normal 6 2 2 6 3 5" xfId="12454"/>
    <cellStyle name="Normal 6 2 2 6 3 6" xfId="5415"/>
    <cellStyle name="Normal 6 2 2 6 4" xfId="2600"/>
    <cellStyle name="Normal 6 2 2 6 4 2" xfId="13266"/>
    <cellStyle name="Normal 6 2 2 6 4 3" xfId="9574"/>
    <cellStyle name="Normal 6 2 2 6 5" xfId="9575"/>
    <cellStyle name="Normal 6 2 2 6 6" xfId="6239"/>
    <cellStyle name="Normal 6 2 2 6 7" xfId="11453"/>
    <cellStyle name="Normal 6 2 2 6 8" xfId="4414"/>
    <cellStyle name="Normal 6 2 2 7" xfId="667"/>
    <cellStyle name="Normal 6 2 2 7 2" xfId="1133"/>
    <cellStyle name="Normal 6 2 2 7 2 2" xfId="1647"/>
    <cellStyle name="Normal 6 2 2 7 2 2 2" xfId="3604"/>
    <cellStyle name="Normal 6 2 2 7 2 2 2 2" xfId="14270"/>
    <cellStyle name="Normal 6 2 2 7 2 2 2 3" xfId="9576"/>
    <cellStyle name="Normal 6 2 2 7 2 2 3" xfId="9577"/>
    <cellStyle name="Normal 6 2 2 7 2 2 4" xfId="7243"/>
    <cellStyle name="Normal 6 2 2 7 2 2 5" xfId="12457"/>
    <cellStyle name="Normal 6 2 2 7 2 2 6" xfId="5418"/>
    <cellStyle name="Normal 6 2 2 7 2 3" xfId="3102"/>
    <cellStyle name="Normal 6 2 2 7 2 3 2" xfId="13768"/>
    <cellStyle name="Normal 6 2 2 7 2 3 3" xfId="9578"/>
    <cellStyle name="Normal 6 2 2 7 2 4" xfId="9579"/>
    <cellStyle name="Normal 6 2 2 7 2 5" xfId="6741"/>
    <cellStyle name="Normal 6 2 2 7 2 6" xfId="11955"/>
    <cellStyle name="Normal 6 2 2 7 2 7" xfId="4916"/>
    <cellStyle name="Normal 6 2 2 7 3" xfId="1646"/>
    <cellStyle name="Normal 6 2 2 7 3 2" xfId="3603"/>
    <cellStyle name="Normal 6 2 2 7 3 2 2" xfId="14269"/>
    <cellStyle name="Normal 6 2 2 7 3 2 3" xfId="9580"/>
    <cellStyle name="Normal 6 2 2 7 3 3" xfId="9581"/>
    <cellStyle name="Normal 6 2 2 7 3 4" xfId="7242"/>
    <cellStyle name="Normal 6 2 2 7 3 5" xfId="12456"/>
    <cellStyle name="Normal 6 2 2 7 3 6" xfId="5417"/>
    <cellStyle name="Normal 6 2 2 7 4" xfId="2735"/>
    <cellStyle name="Normal 6 2 2 7 4 2" xfId="13401"/>
    <cellStyle name="Normal 6 2 2 7 4 3" xfId="9582"/>
    <cellStyle name="Normal 6 2 2 7 5" xfId="9583"/>
    <cellStyle name="Normal 6 2 2 7 6" xfId="6374"/>
    <cellStyle name="Normal 6 2 2 7 7" xfId="11588"/>
    <cellStyle name="Normal 6 2 2 7 8" xfId="4549"/>
    <cellStyle name="Normal 6 2 2 8" xfId="334"/>
    <cellStyle name="Normal 6 2 2 8 2" xfId="962"/>
    <cellStyle name="Normal 6 2 2 8 2 2" xfId="1649"/>
    <cellStyle name="Normal 6 2 2 8 2 2 2" xfId="3606"/>
    <cellStyle name="Normal 6 2 2 8 2 2 2 2" xfId="14272"/>
    <cellStyle name="Normal 6 2 2 8 2 2 2 3" xfId="9584"/>
    <cellStyle name="Normal 6 2 2 8 2 2 3" xfId="9585"/>
    <cellStyle name="Normal 6 2 2 8 2 2 4" xfId="7245"/>
    <cellStyle name="Normal 6 2 2 8 2 2 5" xfId="12459"/>
    <cellStyle name="Normal 6 2 2 8 2 2 6" xfId="5420"/>
    <cellStyle name="Normal 6 2 2 8 2 3" xfId="3008"/>
    <cellStyle name="Normal 6 2 2 8 2 3 2" xfId="13674"/>
    <cellStyle name="Normal 6 2 2 8 2 3 3" xfId="9586"/>
    <cellStyle name="Normal 6 2 2 8 2 4" xfId="9587"/>
    <cellStyle name="Normal 6 2 2 8 2 5" xfId="6647"/>
    <cellStyle name="Normal 6 2 2 8 2 6" xfId="11861"/>
    <cellStyle name="Normal 6 2 2 8 2 7" xfId="4822"/>
    <cellStyle name="Normal 6 2 2 8 3" xfId="1648"/>
    <cellStyle name="Normal 6 2 2 8 3 2" xfId="3605"/>
    <cellStyle name="Normal 6 2 2 8 3 2 2" xfId="14271"/>
    <cellStyle name="Normal 6 2 2 8 3 2 3" xfId="9588"/>
    <cellStyle name="Normal 6 2 2 8 3 3" xfId="9589"/>
    <cellStyle name="Normal 6 2 2 8 3 4" xfId="7244"/>
    <cellStyle name="Normal 6 2 2 8 3 5" xfId="12458"/>
    <cellStyle name="Normal 6 2 2 8 3 6" xfId="5419"/>
    <cellStyle name="Normal 6 2 2 8 4" xfId="2551"/>
    <cellStyle name="Normal 6 2 2 8 4 2" xfId="13217"/>
    <cellStyle name="Normal 6 2 2 8 4 3" xfId="9590"/>
    <cellStyle name="Normal 6 2 2 8 5" xfId="9591"/>
    <cellStyle name="Normal 6 2 2 8 6" xfId="6190"/>
    <cellStyle name="Normal 6 2 2 8 7" xfId="11404"/>
    <cellStyle name="Normal 6 2 2 8 8" xfId="4365"/>
    <cellStyle name="Normal 6 2 2 9" xfId="816"/>
    <cellStyle name="Normal 6 2 2 9 2" xfId="1650"/>
    <cellStyle name="Normal 6 2 2 9 2 2" xfId="3607"/>
    <cellStyle name="Normal 6 2 2 9 2 2 2" xfId="14273"/>
    <cellStyle name="Normal 6 2 2 9 2 2 3" xfId="9592"/>
    <cellStyle name="Normal 6 2 2 9 2 3" xfId="9593"/>
    <cellStyle name="Normal 6 2 2 9 2 4" xfId="7246"/>
    <cellStyle name="Normal 6 2 2 9 2 5" xfId="12460"/>
    <cellStyle name="Normal 6 2 2 9 2 6" xfId="5421"/>
    <cellStyle name="Normal 6 2 2 9 3" xfId="2873"/>
    <cellStyle name="Normal 6 2 2 9 3 2" xfId="13539"/>
    <cellStyle name="Normal 6 2 2 9 3 3" xfId="9594"/>
    <cellStyle name="Normal 6 2 2 9 4" xfId="9595"/>
    <cellStyle name="Normal 6 2 2 9 5" xfId="6512"/>
    <cellStyle name="Normal 6 2 2 9 6" xfId="11726"/>
    <cellStyle name="Normal 6 2 2 9 7" xfId="4687"/>
    <cellStyle name="Normal 6 2 3" xfId="100"/>
    <cellStyle name="Normal 6 2 3 10" xfId="2124"/>
    <cellStyle name="Normal 6 2 3 10 2" xfId="3983"/>
    <cellStyle name="Normal 6 2 3 10 2 2" xfId="14646"/>
    <cellStyle name="Normal 6 2 3 10 2 3" xfId="9596"/>
    <cellStyle name="Normal 6 2 3 10 3" xfId="9597"/>
    <cellStyle name="Normal 6 2 3 10 4" xfId="7622"/>
    <cellStyle name="Normal 6 2 3 10 5" xfId="12833"/>
    <cellStyle name="Normal 6 2 3 10 6" xfId="5794"/>
    <cellStyle name="Normal 6 2 3 11" xfId="2275"/>
    <cellStyle name="Normal 6 2 3 11 2" xfId="4119"/>
    <cellStyle name="Normal 6 2 3 11 2 2" xfId="14782"/>
    <cellStyle name="Normal 6 2 3 11 2 3" xfId="9598"/>
    <cellStyle name="Normal 6 2 3 11 3" xfId="7758"/>
    <cellStyle name="Normal 6 2 3 11 4" xfId="12969"/>
    <cellStyle name="Normal 6 2 3 11 5" xfId="5930"/>
    <cellStyle name="Normal 6 2 3 12" xfId="2458"/>
    <cellStyle name="Normal 6 2 3 12 2" xfId="9599"/>
    <cellStyle name="Normal 6 2 3 12 3" xfId="13126"/>
    <cellStyle name="Normal 6 2 3 12 4" xfId="6070"/>
    <cellStyle name="Normal 6 2 3 13" xfId="9600"/>
    <cellStyle name="Normal 6 2 3 14" xfId="6097"/>
    <cellStyle name="Normal 6 2 3 15" xfId="11313"/>
    <cellStyle name="Normal 6 2 3 16" xfId="4274"/>
    <cellStyle name="Normal 6 2 3 2" xfId="556"/>
    <cellStyle name="Normal 6 2 3 2 10" xfId="11503"/>
    <cellStyle name="Normal 6 2 3 2 11" xfId="4464"/>
    <cellStyle name="Normal 6 2 3 2 2" xfId="717"/>
    <cellStyle name="Normal 6 2 3 2 2 2" xfId="1183"/>
    <cellStyle name="Normal 6 2 3 2 2 2 2" xfId="1653"/>
    <cellStyle name="Normal 6 2 3 2 2 2 2 2" xfId="3610"/>
    <cellStyle name="Normal 6 2 3 2 2 2 2 2 2" xfId="14276"/>
    <cellStyle name="Normal 6 2 3 2 2 2 2 2 3" xfId="9601"/>
    <cellStyle name="Normal 6 2 3 2 2 2 2 3" xfId="9602"/>
    <cellStyle name="Normal 6 2 3 2 2 2 2 4" xfId="7249"/>
    <cellStyle name="Normal 6 2 3 2 2 2 2 5" xfId="12463"/>
    <cellStyle name="Normal 6 2 3 2 2 2 2 6" xfId="5424"/>
    <cellStyle name="Normal 6 2 3 2 2 2 3" xfId="3152"/>
    <cellStyle name="Normal 6 2 3 2 2 2 3 2" xfId="13818"/>
    <cellStyle name="Normal 6 2 3 2 2 2 3 3" xfId="9603"/>
    <cellStyle name="Normal 6 2 3 2 2 2 4" xfId="9604"/>
    <cellStyle name="Normal 6 2 3 2 2 2 5" xfId="6791"/>
    <cellStyle name="Normal 6 2 3 2 2 2 6" xfId="12005"/>
    <cellStyle name="Normal 6 2 3 2 2 2 7" xfId="4966"/>
    <cellStyle name="Normal 6 2 3 2 2 3" xfId="1652"/>
    <cellStyle name="Normal 6 2 3 2 2 3 2" xfId="3609"/>
    <cellStyle name="Normal 6 2 3 2 2 3 2 2" xfId="14275"/>
    <cellStyle name="Normal 6 2 3 2 2 3 2 3" xfId="9605"/>
    <cellStyle name="Normal 6 2 3 2 2 3 3" xfId="9606"/>
    <cellStyle name="Normal 6 2 3 2 2 3 4" xfId="7248"/>
    <cellStyle name="Normal 6 2 3 2 2 3 5" xfId="12462"/>
    <cellStyle name="Normal 6 2 3 2 2 3 6" xfId="5423"/>
    <cellStyle name="Normal 6 2 3 2 2 4" xfId="2785"/>
    <cellStyle name="Normal 6 2 3 2 2 4 2" xfId="13451"/>
    <cellStyle name="Normal 6 2 3 2 2 4 3" xfId="9607"/>
    <cellStyle name="Normal 6 2 3 2 2 5" xfId="9608"/>
    <cellStyle name="Normal 6 2 3 2 2 6" xfId="6424"/>
    <cellStyle name="Normal 6 2 3 2 2 7" xfId="11638"/>
    <cellStyle name="Normal 6 2 3 2 2 8" xfId="4599"/>
    <cellStyle name="Normal 6 2 3 2 3" xfId="870"/>
    <cellStyle name="Normal 6 2 3 2 3 2" xfId="1654"/>
    <cellStyle name="Normal 6 2 3 2 3 2 2" xfId="3611"/>
    <cellStyle name="Normal 6 2 3 2 3 2 2 2" xfId="14277"/>
    <cellStyle name="Normal 6 2 3 2 3 2 2 3" xfId="9609"/>
    <cellStyle name="Normal 6 2 3 2 3 2 3" xfId="9610"/>
    <cellStyle name="Normal 6 2 3 2 3 2 4" xfId="7250"/>
    <cellStyle name="Normal 6 2 3 2 3 2 5" xfId="12464"/>
    <cellStyle name="Normal 6 2 3 2 3 2 6" xfId="5425"/>
    <cellStyle name="Normal 6 2 3 2 3 3" xfId="2923"/>
    <cellStyle name="Normal 6 2 3 2 3 3 2" xfId="13589"/>
    <cellStyle name="Normal 6 2 3 2 3 3 3" xfId="9611"/>
    <cellStyle name="Normal 6 2 3 2 3 4" xfId="9612"/>
    <cellStyle name="Normal 6 2 3 2 3 5" xfId="6562"/>
    <cellStyle name="Normal 6 2 3 2 3 6" xfId="11776"/>
    <cellStyle name="Normal 6 2 3 2 3 7" xfId="4737"/>
    <cellStyle name="Normal 6 2 3 2 4" xfId="1651"/>
    <cellStyle name="Normal 6 2 3 2 4 2" xfId="3608"/>
    <cellStyle name="Normal 6 2 3 2 4 2 2" xfId="14274"/>
    <cellStyle name="Normal 6 2 3 2 4 2 3" xfId="9613"/>
    <cellStyle name="Normal 6 2 3 2 4 3" xfId="9614"/>
    <cellStyle name="Normal 6 2 3 2 4 4" xfId="7247"/>
    <cellStyle name="Normal 6 2 3 2 4 5" xfId="12461"/>
    <cellStyle name="Normal 6 2 3 2 4 6" xfId="5422"/>
    <cellStyle name="Normal 6 2 3 2 5" xfId="2178"/>
    <cellStyle name="Normal 6 2 3 2 5 2" xfId="4031"/>
    <cellStyle name="Normal 6 2 3 2 5 2 2" xfId="14694"/>
    <cellStyle name="Normal 6 2 3 2 5 2 3" xfId="9615"/>
    <cellStyle name="Normal 6 2 3 2 5 3" xfId="9616"/>
    <cellStyle name="Normal 6 2 3 2 5 4" xfId="7670"/>
    <cellStyle name="Normal 6 2 3 2 5 5" xfId="12881"/>
    <cellStyle name="Normal 6 2 3 2 5 6" xfId="5842"/>
    <cellStyle name="Normal 6 2 3 2 6" xfId="2322"/>
    <cellStyle name="Normal 6 2 3 2 6 2" xfId="4166"/>
    <cellStyle name="Normal 6 2 3 2 6 2 2" xfId="14829"/>
    <cellStyle name="Normal 6 2 3 2 6 2 3" xfId="9617"/>
    <cellStyle name="Normal 6 2 3 2 6 3" xfId="7805"/>
    <cellStyle name="Normal 6 2 3 2 6 4" xfId="13016"/>
    <cellStyle name="Normal 6 2 3 2 6 5" xfId="5977"/>
    <cellStyle name="Normal 6 2 3 2 7" xfId="2650"/>
    <cellStyle name="Normal 6 2 3 2 7 2" xfId="13316"/>
    <cellStyle name="Normal 6 2 3 2 7 3" xfId="9618"/>
    <cellStyle name="Normal 6 2 3 2 8" xfId="9619"/>
    <cellStyle name="Normal 6 2 3 2 9" xfId="6289"/>
    <cellStyle name="Normal 6 2 3 3" xfId="619"/>
    <cellStyle name="Normal 6 2 3 3 10" xfId="11545"/>
    <cellStyle name="Normal 6 2 3 3 11" xfId="4506"/>
    <cellStyle name="Normal 6 2 3 3 2" xfId="760"/>
    <cellStyle name="Normal 6 2 3 3 2 2" xfId="1225"/>
    <cellStyle name="Normal 6 2 3 3 2 2 2" xfId="1657"/>
    <cellStyle name="Normal 6 2 3 3 2 2 2 2" xfId="3614"/>
    <cellStyle name="Normal 6 2 3 3 2 2 2 2 2" xfId="14280"/>
    <cellStyle name="Normal 6 2 3 3 2 2 2 2 3" xfId="9620"/>
    <cellStyle name="Normal 6 2 3 3 2 2 2 3" xfId="9621"/>
    <cellStyle name="Normal 6 2 3 3 2 2 2 4" xfId="7253"/>
    <cellStyle name="Normal 6 2 3 3 2 2 2 5" xfId="12467"/>
    <cellStyle name="Normal 6 2 3 3 2 2 2 6" xfId="5428"/>
    <cellStyle name="Normal 6 2 3 3 2 2 3" xfId="3194"/>
    <cellStyle name="Normal 6 2 3 3 2 2 3 2" xfId="13860"/>
    <cellStyle name="Normal 6 2 3 3 2 2 3 3" xfId="9622"/>
    <cellStyle name="Normal 6 2 3 3 2 2 4" xfId="9623"/>
    <cellStyle name="Normal 6 2 3 3 2 2 5" xfId="6833"/>
    <cellStyle name="Normal 6 2 3 3 2 2 6" xfId="12047"/>
    <cellStyle name="Normal 6 2 3 3 2 2 7" xfId="5008"/>
    <cellStyle name="Normal 6 2 3 3 2 3" xfId="1656"/>
    <cellStyle name="Normal 6 2 3 3 2 3 2" xfId="3613"/>
    <cellStyle name="Normal 6 2 3 3 2 3 2 2" xfId="14279"/>
    <cellStyle name="Normal 6 2 3 3 2 3 2 3" xfId="9624"/>
    <cellStyle name="Normal 6 2 3 3 2 3 3" xfId="9625"/>
    <cellStyle name="Normal 6 2 3 3 2 3 4" xfId="7252"/>
    <cellStyle name="Normal 6 2 3 3 2 3 5" xfId="12466"/>
    <cellStyle name="Normal 6 2 3 3 2 3 6" xfId="5427"/>
    <cellStyle name="Normal 6 2 3 3 2 4" xfId="2827"/>
    <cellStyle name="Normal 6 2 3 3 2 4 2" xfId="13493"/>
    <cellStyle name="Normal 6 2 3 3 2 4 3" xfId="9626"/>
    <cellStyle name="Normal 6 2 3 3 2 5" xfId="9627"/>
    <cellStyle name="Normal 6 2 3 3 2 6" xfId="6466"/>
    <cellStyle name="Normal 6 2 3 3 2 7" xfId="11680"/>
    <cellStyle name="Normal 6 2 3 3 2 8" xfId="4641"/>
    <cellStyle name="Normal 6 2 3 3 3" xfId="913"/>
    <cellStyle name="Normal 6 2 3 3 3 2" xfId="1658"/>
    <cellStyle name="Normal 6 2 3 3 3 2 2" xfId="3615"/>
    <cellStyle name="Normal 6 2 3 3 3 2 2 2" xfId="14281"/>
    <cellStyle name="Normal 6 2 3 3 3 2 2 3" xfId="9628"/>
    <cellStyle name="Normal 6 2 3 3 3 2 3" xfId="9629"/>
    <cellStyle name="Normal 6 2 3 3 3 2 4" xfId="7254"/>
    <cellStyle name="Normal 6 2 3 3 3 2 5" xfId="12468"/>
    <cellStyle name="Normal 6 2 3 3 3 2 6" xfId="5429"/>
    <cellStyle name="Normal 6 2 3 3 3 3" xfId="2965"/>
    <cellStyle name="Normal 6 2 3 3 3 3 2" xfId="13631"/>
    <cellStyle name="Normal 6 2 3 3 3 3 3" xfId="9630"/>
    <cellStyle name="Normal 6 2 3 3 3 4" xfId="9631"/>
    <cellStyle name="Normal 6 2 3 3 3 5" xfId="6604"/>
    <cellStyle name="Normal 6 2 3 3 3 6" xfId="11818"/>
    <cellStyle name="Normal 6 2 3 3 3 7" xfId="4779"/>
    <cellStyle name="Normal 6 2 3 3 4" xfId="1655"/>
    <cellStyle name="Normal 6 2 3 3 4 2" xfId="3612"/>
    <cellStyle name="Normal 6 2 3 3 4 2 2" xfId="14278"/>
    <cellStyle name="Normal 6 2 3 3 4 2 3" xfId="9632"/>
    <cellStyle name="Normal 6 2 3 3 4 3" xfId="9633"/>
    <cellStyle name="Normal 6 2 3 3 4 4" xfId="7251"/>
    <cellStyle name="Normal 6 2 3 3 4 5" xfId="12465"/>
    <cellStyle name="Normal 6 2 3 3 4 6" xfId="5426"/>
    <cellStyle name="Normal 6 2 3 3 5" xfId="2220"/>
    <cellStyle name="Normal 6 2 3 3 5 2" xfId="4073"/>
    <cellStyle name="Normal 6 2 3 3 5 2 2" xfId="14736"/>
    <cellStyle name="Normal 6 2 3 3 5 2 3" xfId="9634"/>
    <cellStyle name="Normal 6 2 3 3 5 3" xfId="9635"/>
    <cellStyle name="Normal 6 2 3 3 5 4" xfId="7712"/>
    <cellStyle name="Normal 6 2 3 3 5 5" xfId="12923"/>
    <cellStyle name="Normal 6 2 3 3 5 6" xfId="5884"/>
    <cellStyle name="Normal 6 2 3 3 6" xfId="2364"/>
    <cellStyle name="Normal 6 2 3 3 6 2" xfId="4208"/>
    <cellStyle name="Normal 6 2 3 3 6 2 2" xfId="14871"/>
    <cellStyle name="Normal 6 2 3 3 6 2 3" xfId="9636"/>
    <cellStyle name="Normal 6 2 3 3 6 3" xfId="7847"/>
    <cellStyle name="Normal 6 2 3 3 6 4" xfId="13058"/>
    <cellStyle name="Normal 6 2 3 3 6 5" xfId="6019"/>
    <cellStyle name="Normal 6 2 3 3 7" xfId="2692"/>
    <cellStyle name="Normal 6 2 3 3 7 2" xfId="13358"/>
    <cellStyle name="Normal 6 2 3 3 7 3" xfId="9637"/>
    <cellStyle name="Normal 6 2 3 3 8" xfId="9638"/>
    <cellStyle name="Normal 6 2 3 3 9" xfId="6331"/>
    <cellStyle name="Normal 6 2 3 4" xfId="453"/>
    <cellStyle name="Normal 6 2 3 4 2" xfId="1023"/>
    <cellStyle name="Normal 6 2 3 4 2 2" xfId="1660"/>
    <cellStyle name="Normal 6 2 3 4 2 2 2" xfId="3617"/>
    <cellStyle name="Normal 6 2 3 4 2 2 2 2" xfId="14283"/>
    <cellStyle name="Normal 6 2 3 4 2 2 2 3" xfId="9639"/>
    <cellStyle name="Normal 6 2 3 4 2 2 3" xfId="9640"/>
    <cellStyle name="Normal 6 2 3 4 2 2 4" xfId="7256"/>
    <cellStyle name="Normal 6 2 3 4 2 2 5" xfId="12470"/>
    <cellStyle name="Normal 6 2 3 4 2 2 6" xfId="5431"/>
    <cellStyle name="Normal 6 2 3 4 2 3" xfId="3055"/>
    <cellStyle name="Normal 6 2 3 4 2 3 2" xfId="13721"/>
    <cellStyle name="Normal 6 2 3 4 2 3 3" xfId="9641"/>
    <cellStyle name="Normal 6 2 3 4 2 4" xfId="9642"/>
    <cellStyle name="Normal 6 2 3 4 2 5" xfId="6694"/>
    <cellStyle name="Normal 6 2 3 4 2 6" xfId="11908"/>
    <cellStyle name="Normal 6 2 3 4 2 7" xfId="4869"/>
    <cellStyle name="Normal 6 2 3 4 3" xfId="1659"/>
    <cellStyle name="Normal 6 2 3 4 3 2" xfId="3616"/>
    <cellStyle name="Normal 6 2 3 4 3 2 2" xfId="14282"/>
    <cellStyle name="Normal 6 2 3 4 3 2 3" xfId="9643"/>
    <cellStyle name="Normal 6 2 3 4 3 3" xfId="9644"/>
    <cellStyle name="Normal 6 2 3 4 3 4" xfId="7255"/>
    <cellStyle name="Normal 6 2 3 4 3 5" xfId="12469"/>
    <cellStyle name="Normal 6 2 3 4 3 6" xfId="5430"/>
    <cellStyle name="Normal 6 2 3 4 4" xfId="2603"/>
    <cellStyle name="Normal 6 2 3 4 4 2" xfId="13269"/>
    <cellStyle name="Normal 6 2 3 4 4 3" xfId="9645"/>
    <cellStyle name="Normal 6 2 3 4 5" xfId="9646"/>
    <cellStyle name="Normal 6 2 3 4 6" xfId="6242"/>
    <cellStyle name="Normal 6 2 3 4 7" xfId="11456"/>
    <cellStyle name="Normal 6 2 3 4 8" xfId="4417"/>
    <cellStyle name="Normal 6 2 3 5" xfId="670"/>
    <cellStyle name="Normal 6 2 3 5 2" xfId="1136"/>
    <cellStyle name="Normal 6 2 3 5 2 2" xfId="1662"/>
    <cellStyle name="Normal 6 2 3 5 2 2 2" xfId="3619"/>
    <cellStyle name="Normal 6 2 3 5 2 2 2 2" xfId="14285"/>
    <cellStyle name="Normal 6 2 3 5 2 2 2 3" xfId="9647"/>
    <cellStyle name="Normal 6 2 3 5 2 2 3" xfId="9648"/>
    <cellStyle name="Normal 6 2 3 5 2 2 4" xfId="7258"/>
    <cellStyle name="Normal 6 2 3 5 2 2 5" xfId="12472"/>
    <cellStyle name="Normal 6 2 3 5 2 2 6" xfId="5433"/>
    <cellStyle name="Normal 6 2 3 5 2 3" xfId="3105"/>
    <cellStyle name="Normal 6 2 3 5 2 3 2" xfId="13771"/>
    <cellStyle name="Normal 6 2 3 5 2 3 3" xfId="9649"/>
    <cellStyle name="Normal 6 2 3 5 2 4" xfId="9650"/>
    <cellStyle name="Normal 6 2 3 5 2 5" xfId="6744"/>
    <cellStyle name="Normal 6 2 3 5 2 6" xfId="11958"/>
    <cellStyle name="Normal 6 2 3 5 2 7" xfId="4919"/>
    <cellStyle name="Normal 6 2 3 5 3" xfId="1661"/>
    <cellStyle name="Normal 6 2 3 5 3 2" xfId="3618"/>
    <cellStyle name="Normal 6 2 3 5 3 2 2" xfId="14284"/>
    <cellStyle name="Normal 6 2 3 5 3 2 3" xfId="9651"/>
    <cellStyle name="Normal 6 2 3 5 3 3" xfId="9652"/>
    <cellStyle name="Normal 6 2 3 5 3 4" xfId="7257"/>
    <cellStyle name="Normal 6 2 3 5 3 5" xfId="12471"/>
    <cellStyle name="Normal 6 2 3 5 3 6" xfId="5432"/>
    <cellStyle name="Normal 6 2 3 5 4" xfId="2738"/>
    <cellStyle name="Normal 6 2 3 5 4 2" xfId="13404"/>
    <cellStyle name="Normal 6 2 3 5 4 3" xfId="9653"/>
    <cellStyle name="Normal 6 2 3 5 5" xfId="9654"/>
    <cellStyle name="Normal 6 2 3 5 6" xfId="6377"/>
    <cellStyle name="Normal 6 2 3 5 7" xfId="11591"/>
    <cellStyle name="Normal 6 2 3 5 8" xfId="4552"/>
    <cellStyle name="Normal 6 2 3 6" xfId="337"/>
    <cellStyle name="Normal 6 2 3 6 2" xfId="965"/>
    <cellStyle name="Normal 6 2 3 6 2 2" xfId="1664"/>
    <cellStyle name="Normal 6 2 3 6 2 2 2" xfId="3621"/>
    <cellStyle name="Normal 6 2 3 6 2 2 2 2" xfId="14287"/>
    <cellStyle name="Normal 6 2 3 6 2 2 2 3" xfId="9655"/>
    <cellStyle name="Normal 6 2 3 6 2 2 3" xfId="9656"/>
    <cellStyle name="Normal 6 2 3 6 2 2 4" xfId="7260"/>
    <cellStyle name="Normal 6 2 3 6 2 2 5" xfId="12474"/>
    <cellStyle name="Normal 6 2 3 6 2 2 6" xfId="5435"/>
    <cellStyle name="Normal 6 2 3 6 2 3" xfId="3011"/>
    <cellStyle name="Normal 6 2 3 6 2 3 2" xfId="13677"/>
    <cellStyle name="Normal 6 2 3 6 2 3 3" xfId="9657"/>
    <cellStyle name="Normal 6 2 3 6 2 4" xfId="9658"/>
    <cellStyle name="Normal 6 2 3 6 2 5" xfId="6650"/>
    <cellStyle name="Normal 6 2 3 6 2 6" xfId="11864"/>
    <cellStyle name="Normal 6 2 3 6 2 7" xfId="4825"/>
    <cellStyle name="Normal 6 2 3 6 3" xfId="1663"/>
    <cellStyle name="Normal 6 2 3 6 3 2" xfId="3620"/>
    <cellStyle name="Normal 6 2 3 6 3 2 2" xfId="14286"/>
    <cellStyle name="Normal 6 2 3 6 3 2 3" xfId="9659"/>
    <cellStyle name="Normal 6 2 3 6 3 3" xfId="9660"/>
    <cellStyle name="Normal 6 2 3 6 3 4" xfId="7259"/>
    <cellStyle name="Normal 6 2 3 6 3 5" xfId="12473"/>
    <cellStyle name="Normal 6 2 3 6 3 6" xfId="5434"/>
    <cellStyle name="Normal 6 2 3 6 4" xfId="2554"/>
    <cellStyle name="Normal 6 2 3 6 4 2" xfId="13220"/>
    <cellStyle name="Normal 6 2 3 6 4 3" xfId="9661"/>
    <cellStyle name="Normal 6 2 3 6 5" xfId="9662"/>
    <cellStyle name="Normal 6 2 3 6 6" xfId="6193"/>
    <cellStyle name="Normal 6 2 3 6 7" xfId="11407"/>
    <cellStyle name="Normal 6 2 3 6 8" xfId="4368"/>
    <cellStyle name="Normal 6 2 3 7" xfId="819"/>
    <cellStyle name="Normal 6 2 3 7 2" xfId="1665"/>
    <cellStyle name="Normal 6 2 3 7 2 2" xfId="3622"/>
    <cellStyle name="Normal 6 2 3 7 2 2 2" xfId="14288"/>
    <cellStyle name="Normal 6 2 3 7 2 2 3" xfId="9663"/>
    <cellStyle name="Normal 6 2 3 7 2 3" xfId="9664"/>
    <cellStyle name="Normal 6 2 3 7 2 4" xfId="7261"/>
    <cellStyle name="Normal 6 2 3 7 2 5" xfId="12475"/>
    <cellStyle name="Normal 6 2 3 7 2 6" xfId="5436"/>
    <cellStyle name="Normal 6 2 3 7 3" xfId="2876"/>
    <cellStyle name="Normal 6 2 3 7 3 2" xfId="13542"/>
    <cellStyle name="Normal 6 2 3 7 3 3" xfId="9665"/>
    <cellStyle name="Normal 6 2 3 7 4" xfId="9666"/>
    <cellStyle name="Normal 6 2 3 7 5" xfId="6515"/>
    <cellStyle name="Normal 6 2 3 7 6" xfId="11729"/>
    <cellStyle name="Normal 6 2 3 7 7" xfId="4690"/>
    <cellStyle name="Normal 6 2 3 8" xfId="1286"/>
    <cellStyle name="Normal 6 2 3 8 2" xfId="3243"/>
    <cellStyle name="Normal 6 2 3 8 2 2" xfId="13909"/>
    <cellStyle name="Normal 6 2 3 8 2 3" xfId="9667"/>
    <cellStyle name="Normal 6 2 3 8 3" xfId="9668"/>
    <cellStyle name="Normal 6 2 3 8 4" xfId="6882"/>
    <cellStyle name="Normal 6 2 3 8 5" xfId="12096"/>
    <cellStyle name="Normal 6 2 3 8 6" xfId="5057"/>
    <cellStyle name="Normal 6 2 3 9" xfId="229"/>
    <cellStyle name="Normal 6 2 3 9 2" xfId="2509"/>
    <cellStyle name="Normal 6 2 3 9 2 2" xfId="13176"/>
    <cellStyle name="Normal 6 2 3 9 2 3" xfId="9669"/>
    <cellStyle name="Normal 6 2 3 9 3" xfId="9670"/>
    <cellStyle name="Normal 6 2 3 9 4" xfId="6148"/>
    <cellStyle name="Normal 6 2 3 9 5" xfId="11363"/>
    <cellStyle name="Normal 6 2 3 9 6" xfId="4324"/>
    <cellStyle name="Normal 6 2 4" xfId="137"/>
    <cellStyle name="Normal 6 2 4 10" xfId="2125"/>
    <cellStyle name="Normal 6 2 4 10 2" xfId="3984"/>
    <cellStyle name="Normal 6 2 4 10 2 2" xfId="14647"/>
    <cellStyle name="Normal 6 2 4 10 2 3" xfId="9671"/>
    <cellStyle name="Normal 6 2 4 10 3" xfId="9672"/>
    <cellStyle name="Normal 6 2 4 10 4" xfId="7623"/>
    <cellStyle name="Normal 6 2 4 10 5" xfId="12834"/>
    <cellStyle name="Normal 6 2 4 10 6" xfId="5795"/>
    <cellStyle name="Normal 6 2 4 11" xfId="2276"/>
    <cellStyle name="Normal 6 2 4 11 2" xfId="4120"/>
    <cellStyle name="Normal 6 2 4 11 2 2" xfId="14783"/>
    <cellStyle name="Normal 6 2 4 11 2 3" xfId="9673"/>
    <cellStyle name="Normal 6 2 4 11 3" xfId="7759"/>
    <cellStyle name="Normal 6 2 4 11 4" xfId="12970"/>
    <cellStyle name="Normal 6 2 4 11 5" xfId="5931"/>
    <cellStyle name="Normal 6 2 4 12" xfId="2473"/>
    <cellStyle name="Normal 6 2 4 12 2" xfId="9674"/>
    <cellStyle name="Normal 6 2 4 12 3" xfId="13141"/>
    <cellStyle name="Normal 6 2 4 12 4" xfId="6071"/>
    <cellStyle name="Normal 6 2 4 13" xfId="9675"/>
    <cellStyle name="Normal 6 2 4 14" xfId="6112"/>
    <cellStyle name="Normal 6 2 4 15" xfId="11328"/>
    <cellStyle name="Normal 6 2 4 16" xfId="4289"/>
    <cellStyle name="Normal 6 2 4 2" xfId="557"/>
    <cellStyle name="Normal 6 2 4 2 10" xfId="11504"/>
    <cellStyle name="Normal 6 2 4 2 11" xfId="4465"/>
    <cellStyle name="Normal 6 2 4 2 2" xfId="718"/>
    <cellStyle name="Normal 6 2 4 2 2 2" xfId="1184"/>
    <cellStyle name="Normal 6 2 4 2 2 2 2" xfId="1668"/>
    <cellStyle name="Normal 6 2 4 2 2 2 2 2" xfId="3625"/>
    <cellStyle name="Normal 6 2 4 2 2 2 2 2 2" xfId="14291"/>
    <cellStyle name="Normal 6 2 4 2 2 2 2 2 3" xfId="9676"/>
    <cellStyle name="Normal 6 2 4 2 2 2 2 3" xfId="9677"/>
    <cellStyle name="Normal 6 2 4 2 2 2 2 4" xfId="7264"/>
    <cellStyle name="Normal 6 2 4 2 2 2 2 5" xfId="12478"/>
    <cellStyle name="Normal 6 2 4 2 2 2 2 6" xfId="5439"/>
    <cellStyle name="Normal 6 2 4 2 2 2 3" xfId="3153"/>
    <cellStyle name="Normal 6 2 4 2 2 2 3 2" xfId="13819"/>
    <cellStyle name="Normal 6 2 4 2 2 2 3 3" xfId="9678"/>
    <cellStyle name="Normal 6 2 4 2 2 2 4" xfId="9679"/>
    <cellStyle name="Normal 6 2 4 2 2 2 5" xfId="6792"/>
    <cellStyle name="Normal 6 2 4 2 2 2 6" xfId="12006"/>
    <cellStyle name="Normal 6 2 4 2 2 2 7" xfId="4967"/>
    <cellStyle name="Normal 6 2 4 2 2 3" xfId="1667"/>
    <cellStyle name="Normal 6 2 4 2 2 3 2" xfId="3624"/>
    <cellStyle name="Normal 6 2 4 2 2 3 2 2" xfId="14290"/>
    <cellStyle name="Normal 6 2 4 2 2 3 2 3" xfId="9680"/>
    <cellStyle name="Normal 6 2 4 2 2 3 3" xfId="9681"/>
    <cellStyle name="Normal 6 2 4 2 2 3 4" xfId="7263"/>
    <cellStyle name="Normal 6 2 4 2 2 3 5" xfId="12477"/>
    <cellStyle name="Normal 6 2 4 2 2 3 6" xfId="5438"/>
    <cellStyle name="Normal 6 2 4 2 2 4" xfId="2786"/>
    <cellStyle name="Normal 6 2 4 2 2 4 2" xfId="13452"/>
    <cellStyle name="Normal 6 2 4 2 2 4 3" xfId="9682"/>
    <cellStyle name="Normal 6 2 4 2 2 5" xfId="9683"/>
    <cellStyle name="Normal 6 2 4 2 2 6" xfId="6425"/>
    <cellStyle name="Normal 6 2 4 2 2 7" xfId="11639"/>
    <cellStyle name="Normal 6 2 4 2 2 8" xfId="4600"/>
    <cellStyle name="Normal 6 2 4 2 3" xfId="871"/>
    <cellStyle name="Normal 6 2 4 2 3 2" xfId="1669"/>
    <cellStyle name="Normal 6 2 4 2 3 2 2" xfId="3626"/>
    <cellStyle name="Normal 6 2 4 2 3 2 2 2" xfId="14292"/>
    <cellStyle name="Normal 6 2 4 2 3 2 2 3" xfId="9684"/>
    <cellStyle name="Normal 6 2 4 2 3 2 3" xfId="9685"/>
    <cellStyle name="Normal 6 2 4 2 3 2 4" xfId="7265"/>
    <cellStyle name="Normal 6 2 4 2 3 2 5" xfId="12479"/>
    <cellStyle name="Normal 6 2 4 2 3 2 6" xfId="5440"/>
    <cellStyle name="Normal 6 2 4 2 3 3" xfId="2924"/>
    <cellStyle name="Normal 6 2 4 2 3 3 2" xfId="13590"/>
    <cellStyle name="Normal 6 2 4 2 3 3 3" xfId="9686"/>
    <cellStyle name="Normal 6 2 4 2 3 4" xfId="9687"/>
    <cellStyle name="Normal 6 2 4 2 3 5" xfId="6563"/>
    <cellStyle name="Normal 6 2 4 2 3 6" xfId="11777"/>
    <cellStyle name="Normal 6 2 4 2 3 7" xfId="4738"/>
    <cellStyle name="Normal 6 2 4 2 4" xfId="1666"/>
    <cellStyle name="Normal 6 2 4 2 4 2" xfId="3623"/>
    <cellStyle name="Normal 6 2 4 2 4 2 2" xfId="14289"/>
    <cellStyle name="Normal 6 2 4 2 4 2 3" xfId="9688"/>
    <cellStyle name="Normal 6 2 4 2 4 3" xfId="9689"/>
    <cellStyle name="Normal 6 2 4 2 4 4" xfId="7262"/>
    <cellStyle name="Normal 6 2 4 2 4 5" xfId="12476"/>
    <cellStyle name="Normal 6 2 4 2 4 6" xfId="5437"/>
    <cellStyle name="Normal 6 2 4 2 5" xfId="2179"/>
    <cellStyle name="Normal 6 2 4 2 5 2" xfId="4032"/>
    <cellStyle name="Normal 6 2 4 2 5 2 2" xfId="14695"/>
    <cellStyle name="Normal 6 2 4 2 5 2 3" xfId="9690"/>
    <cellStyle name="Normal 6 2 4 2 5 3" xfId="9691"/>
    <cellStyle name="Normal 6 2 4 2 5 4" xfId="7671"/>
    <cellStyle name="Normal 6 2 4 2 5 5" xfId="12882"/>
    <cellStyle name="Normal 6 2 4 2 5 6" xfId="5843"/>
    <cellStyle name="Normal 6 2 4 2 6" xfId="2323"/>
    <cellStyle name="Normal 6 2 4 2 6 2" xfId="4167"/>
    <cellStyle name="Normal 6 2 4 2 6 2 2" xfId="14830"/>
    <cellStyle name="Normal 6 2 4 2 6 2 3" xfId="9692"/>
    <cellStyle name="Normal 6 2 4 2 6 3" xfId="7806"/>
    <cellStyle name="Normal 6 2 4 2 6 4" xfId="13017"/>
    <cellStyle name="Normal 6 2 4 2 6 5" xfId="5978"/>
    <cellStyle name="Normal 6 2 4 2 7" xfId="2651"/>
    <cellStyle name="Normal 6 2 4 2 7 2" xfId="13317"/>
    <cellStyle name="Normal 6 2 4 2 7 3" xfId="9693"/>
    <cellStyle name="Normal 6 2 4 2 8" xfId="9694"/>
    <cellStyle name="Normal 6 2 4 2 9" xfId="6290"/>
    <cellStyle name="Normal 6 2 4 3" xfId="620"/>
    <cellStyle name="Normal 6 2 4 3 10" xfId="11546"/>
    <cellStyle name="Normal 6 2 4 3 11" xfId="4507"/>
    <cellStyle name="Normal 6 2 4 3 2" xfId="761"/>
    <cellStyle name="Normal 6 2 4 3 2 2" xfId="1226"/>
    <cellStyle name="Normal 6 2 4 3 2 2 2" xfId="1672"/>
    <cellStyle name="Normal 6 2 4 3 2 2 2 2" xfId="3629"/>
    <cellStyle name="Normal 6 2 4 3 2 2 2 2 2" xfId="14295"/>
    <cellStyle name="Normal 6 2 4 3 2 2 2 2 3" xfId="9695"/>
    <cellStyle name="Normal 6 2 4 3 2 2 2 3" xfId="9696"/>
    <cellStyle name="Normal 6 2 4 3 2 2 2 4" xfId="7268"/>
    <cellStyle name="Normal 6 2 4 3 2 2 2 5" xfId="12482"/>
    <cellStyle name="Normal 6 2 4 3 2 2 2 6" xfId="5443"/>
    <cellStyle name="Normal 6 2 4 3 2 2 3" xfId="3195"/>
    <cellStyle name="Normal 6 2 4 3 2 2 3 2" xfId="13861"/>
    <cellStyle name="Normal 6 2 4 3 2 2 3 3" xfId="9697"/>
    <cellStyle name="Normal 6 2 4 3 2 2 4" xfId="9698"/>
    <cellStyle name="Normal 6 2 4 3 2 2 5" xfId="6834"/>
    <cellStyle name="Normal 6 2 4 3 2 2 6" xfId="12048"/>
    <cellStyle name="Normal 6 2 4 3 2 2 7" xfId="5009"/>
    <cellStyle name="Normal 6 2 4 3 2 3" xfId="1671"/>
    <cellStyle name="Normal 6 2 4 3 2 3 2" xfId="3628"/>
    <cellStyle name="Normal 6 2 4 3 2 3 2 2" xfId="14294"/>
    <cellStyle name="Normal 6 2 4 3 2 3 2 3" xfId="9699"/>
    <cellStyle name="Normal 6 2 4 3 2 3 3" xfId="9700"/>
    <cellStyle name="Normal 6 2 4 3 2 3 4" xfId="7267"/>
    <cellStyle name="Normal 6 2 4 3 2 3 5" xfId="12481"/>
    <cellStyle name="Normal 6 2 4 3 2 3 6" xfId="5442"/>
    <cellStyle name="Normal 6 2 4 3 2 4" xfId="2828"/>
    <cellStyle name="Normal 6 2 4 3 2 4 2" xfId="13494"/>
    <cellStyle name="Normal 6 2 4 3 2 4 3" xfId="9701"/>
    <cellStyle name="Normal 6 2 4 3 2 5" xfId="9702"/>
    <cellStyle name="Normal 6 2 4 3 2 6" xfId="6467"/>
    <cellStyle name="Normal 6 2 4 3 2 7" xfId="11681"/>
    <cellStyle name="Normal 6 2 4 3 2 8" xfId="4642"/>
    <cellStyle name="Normal 6 2 4 3 3" xfId="914"/>
    <cellStyle name="Normal 6 2 4 3 3 2" xfId="1673"/>
    <cellStyle name="Normal 6 2 4 3 3 2 2" xfId="3630"/>
    <cellStyle name="Normal 6 2 4 3 3 2 2 2" xfId="14296"/>
    <cellStyle name="Normal 6 2 4 3 3 2 2 3" xfId="9703"/>
    <cellStyle name="Normal 6 2 4 3 3 2 3" xfId="9704"/>
    <cellStyle name="Normal 6 2 4 3 3 2 4" xfId="7269"/>
    <cellStyle name="Normal 6 2 4 3 3 2 5" xfId="12483"/>
    <cellStyle name="Normal 6 2 4 3 3 2 6" xfId="5444"/>
    <cellStyle name="Normal 6 2 4 3 3 3" xfId="2966"/>
    <cellStyle name="Normal 6 2 4 3 3 3 2" xfId="13632"/>
    <cellStyle name="Normal 6 2 4 3 3 3 3" xfId="9705"/>
    <cellStyle name="Normal 6 2 4 3 3 4" xfId="9706"/>
    <cellStyle name="Normal 6 2 4 3 3 5" xfId="6605"/>
    <cellStyle name="Normal 6 2 4 3 3 6" xfId="11819"/>
    <cellStyle name="Normal 6 2 4 3 3 7" xfId="4780"/>
    <cellStyle name="Normal 6 2 4 3 4" xfId="1670"/>
    <cellStyle name="Normal 6 2 4 3 4 2" xfId="3627"/>
    <cellStyle name="Normal 6 2 4 3 4 2 2" xfId="14293"/>
    <cellStyle name="Normal 6 2 4 3 4 2 3" xfId="9707"/>
    <cellStyle name="Normal 6 2 4 3 4 3" xfId="9708"/>
    <cellStyle name="Normal 6 2 4 3 4 4" xfId="7266"/>
    <cellStyle name="Normal 6 2 4 3 4 5" xfId="12480"/>
    <cellStyle name="Normal 6 2 4 3 4 6" xfId="5441"/>
    <cellStyle name="Normal 6 2 4 3 5" xfId="2221"/>
    <cellStyle name="Normal 6 2 4 3 5 2" xfId="4074"/>
    <cellStyle name="Normal 6 2 4 3 5 2 2" xfId="14737"/>
    <cellStyle name="Normal 6 2 4 3 5 2 3" xfId="9709"/>
    <cellStyle name="Normal 6 2 4 3 5 3" xfId="9710"/>
    <cellStyle name="Normal 6 2 4 3 5 4" xfId="7713"/>
    <cellStyle name="Normal 6 2 4 3 5 5" xfId="12924"/>
    <cellStyle name="Normal 6 2 4 3 5 6" xfId="5885"/>
    <cellStyle name="Normal 6 2 4 3 6" xfId="2365"/>
    <cellStyle name="Normal 6 2 4 3 6 2" xfId="4209"/>
    <cellStyle name="Normal 6 2 4 3 6 2 2" xfId="14872"/>
    <cellStyle name="Normal 6 2 4 3 6 2 3" xfId="9711"/>
    <cellStyle name="Normal 6 2 4 3 6 3" xfId="7848"/>
    <cellStyle name="Normal 6 2 4 3 6 4" xfId="13059"/>
    <cellStyle name="Normal 6 2 4 3 6 5" xfId="6020"/>
    <cellStyle name="Normal 6 2 4 3 7" xfId="2693"/>
    <cellStyle name="Normal 6 2 4 3 7 2" xfId="13359"/>
    <cellStyle name="Normal 6 2 4 3 7 3" xfId="9712"/>
    <cellStyle name="Normal 6 2 4 3 8" xfId="9713"/>
    <cellStyle name="Normal 6 2 4 3 9" xfId="6332"/>
    <cellStyle name="Normal 6 2 4 4" xfId="454"/>
    <cellStyle name="Normal 6 2 4 4 2" xfId="1024"/>
    <cellStyle name="Normal 6 2 4 4 2 2" xfId="1675"/>
    <cellStyle name="Normal 6 2 4 4 2 2 2" xfId="3632"/>
    <cellStyle name="Normal 6 2 4 4 2 2 2 2" xfId="14298"/>
    <cellStyle name="Normal 6 2 4 4 2 2 2 3" xfId="9714"/>
    <cellStyle name="Normal 6 2 4 4 2 2 3" xfId="9715"/>
    <cellStyle name="Normal 6 2 4 4 2 2 4" xfId="7271"/>
    <cellStyle name="Normal 6 2 4 4 2 2 5" xfId="12485"/>
    <cellStyle name="Normal 6 2 4 4 2 2 6" xfId="5446"/>
    <cellStyle name="Normal 6 2 4 4 2 3" xfId="3056"/>
    <cellStyle name="Normal 6 2 4 4 2 3 2" xfId="13722"/>
    <cellStyle name="Normal 6 2 4 4 2 3 3" xfId="9716"/>
    <cellStyle name="Normal 6 2 4 4 2 4" xfId="9717"/>
    <cellStyle name="Normal 6 2 4 4 2 5" xfId="6695"/>
    <cellStyle name="Normal 6 2 4 4 2 6" xfId="11909"/>
    <cellStyle name="Normal 6 2 4 4 2 7" xfId="4870"/>
    <cellStyle name="Normal 6 2 4 4 3" xfId="1674"/>
    <cellStyle name="Normal 6 2 4 4 3 2" xfId="3631"/>
    <cellStyle name="Normal 6 2 4 4 3 2 2" xfId="14297"/>
    <cellStyle name="Normal 6 2 4 4 3 2 3" xfId="9718"/>
    <cellStyle name="Normal 6 2 4 4 3 3" xfId="9719"/>
    <cellStyle name="Normal 6 2 4 4 3 4" xfId="7270"/>
    <cellStyle name="Normal 6 2 4 4 3 5" xfId="12484"/>
    <cellStyle name="Normal 6 2 4 4 3 6" xfId="5445"/>
    <cellStyle name="Normal 6 2 4 4 4" xfId="2604"/>
    <cellStyle name="Normal 6 2 4 4 4 2" xfId="13270"/>
    <cellStyle name="Normal 6 2 4 4 4 3" xfId="9720"/>
    <cellStyle name="Normal 6 2 4 4 5" xfId="9721"/>
    <cellStyle name="Normal 6 2 4 4 6" xfId="6243"/>
    <cellStyle name="Normal 6 2 4 4 7" xfId="11457"/>
    <cellStyle name="Normal 6 2 4 4 8" xfId="4418"/>
    <cellStyle name="Normal 6 2 4 5" xfId="671"/>
    <cellStyle name="Normal 6 2 4 5 2" xfId="1137"/>
    <cellStyle name="Normal 6 2 4 5 2 2" xfId="1677"/>
    <cellStyle name="Normal 6 2 4 5 2 2 2" xfId="3634"/>
    <cellStyle name="Normal 6 2 4 5 2 2 2 2" xfId="14300"/>
    <cellStyle name="Normal 6 2 4 5 2 2 2 3" xfId="9722"/>
    <cellStyle name="Normal 6 2 4 5 2 2 3" xfId="9723"/>
    <cellStyle name="Normal 6 2 4 5 2 2 4" xfId="7273"/>
    <cellStyle name="Normal 6 2 4 5 2 2 5" xfId="12487"/>
    <cellStyle name="Normal 6 2 4 5 2 2 6" xfId="5448"/>
    <cellStyle name="Normal 6 2 4 5 2 3" xfId="3106"/>
    <cellStyle name="Normal 6 2 4 5 2 3 2" xfId="13772"/>
    <cellStyle name="Normal 6 2 4 5 2 3 3" xfId="9724"/>
    <cellStyle name="Normal 6 2 4 5 2 4" xfId="9725"/>
    <cellStyle name="Normal 6 2 4 5 2 5" xfId="6745"/>
    <cellStyle name="Normal 6 2 4 5 2 6" xfId="11959"/>
    <cellStyle name="Normal 6 2 4 5 2 7" xfId="4920"/>
    <cellStyle name="Normal 6 2 4 5 3" xfId="1676"/>
    <cellStyle name="Normal 6 2 4 5 3 2" xfId="3633"/>
    <cellStyle name="Normal 6 2 4 5 3 2 2" xfId="14299"/>
    <cellStyle name="Normal 6 2 4 5 3 2 3" xfId="9726"/>
    <cellStyle name="Normal 6 2 4 5 3 3" xfId="9727"/>
    <cellStyle name="Normal 6 2 4 5 3 4" xfId="7272"/>
    <cellStyle name="Normal 6 2 4 5 3 5" xfId="12486"/>
    <cellStyle name="Normal 6 2 4 5 3 6" xfId="5447"/>
    <cellStyle name="Normal 6 2 4 5 4" xfId="2739"/>
    <cellStyle name="Normal 6 2 4 5 4 2" xfId="13405"/>
    <cellStyle name="Normal 6 2 4 5 4 3" xfId="9728"/>
    <cellStyle name="Normal 6 2 4 5 5" xfId="9729"/>
    <cellStyle name="Normal 6 2 4 5 6" xfId="6378"/>
    <cellStyle name="Normal 6 2 4 5 7" xfId="11592"/>
    <cellStyle name="Normal 6 2 4 5 8" xfId="4553"/>
    <cellStyle name="Normal 6 2 4 6" xfId="338"/>
    <cellStyle name="Normal 6 2 4 6 2" xfId="966"/>
    <cellStyle name="Normal 6 2 4 6 2 2" xfId="1679"/>
    <cellStyle name="Normal 6 2 4 6 2 2 2" xfId="3636"/>
    <cellStyle name="Normal 6 2 4 6 2 2 2 2" xfId="14302"/>
    <cellStyle name="Normal 6 2 4 6 2 2 2 3" xfId="9730"/>
    <cellStyle name="Normal 6 2 4 6 2 2 3" xfId="9731"/>
    <cellStyle name="Normal 6 2 4 6 2 2 4" xfId="7275"/>
    <cellStyle name="Normal 6 2 4 6 2 2 5" xfId="12489"/>
    <cellStyle name="Normal 6 2 4 6 2 2 6" xfId="5450"/>
    <cellStyle name="Normal 6 2 4 6 2 3" xfId="3012"/>
    <cellStyle name="Normal 6 2 4 6 2 3 2" xfId="13678"/>
    <cellStyle name="Normal 6 2 4 6 2 3 3" xfId="9732"/>
    <cellStyle name="Normal 6 2 4 6 2 4" xfId="9733"/>
    <cellStyle name="Normal 6 2 4 6 2 5" xfId="6651"/>
    <cellStyle name="Normal 6 2 4 6 2 6" xfId="11865"/>
    <cellStyle name="Normal 6 2 4 6 2 7" xfId="4826"/>
    <cellStyle name="Normal 6 2 4 6 3" xfId="1678"/>
    <cellStyle name="Normal 6 2 4 6 3 2" xfId="3635"/>
    <cellStyle name="Normal 6 2 4 6 3 2 2" xfId="14301"/>
    <cellStyle name="Normal 6 2 4 6 3 2 3" xfId="9734"/>
    <cellStyle name="Normal 6 2 4 6 3 3" xfId="9735"/>
    <cellStyle name="Normal 6 2 4 6 3 4" xfId="7274"/>
    <cellStyle name="Normal 6 2 4 6 3 5" xfId="12488"/>
    <cellStyle name="Normal 6 2 4 6 3 6" xfId="5449"/>
    <cellStyle name="Normal 6 2 4 6 4" xfId="2555"/>
    <cellStyle name="Normal 6 2 4 6 4 2" xfId="13221"/>
    <cellStyle name="Normal 6 2 4 6 4 3" xfId="9736"/>
    <cellStyle name="Normal 6 2 4 6 5" xfId="9737"/>
    <cellStyle name="Normal 6 2 4 6 6" xfId="6194"/>
    <cellStyle name="Normal 6 2 4 6 7" xfId="11408"/>
    <cellStyle name="Normal 6 2 4 6 8" xfId="4369"/>
    <cellStyle name="Normal 6 2 4 7" xfId="820"/>
    <cellStyle name="Normal 6 2 4 7 2" xfId="1680"/>
    <cellStyle name="Normal 6 2 4 7 2 2" xfId="3637"/>
    <cellStyle name="Normal 6 2 4 7 2 2 2" xfId="14303"/>
    <cellStyle name="Normal 6 2 4 7 2 2 3" xfId="9738"/>
    <cellStyle name="Normal 6 2 4 7 2 3" xfId="9739"/>
    <cellStyle name="Normal 6 2 4 7 2 4" xfId="7276"/>
    <cellStyle name="Normal 6 2 4 7 2 5" xfId="12490"/>
    <cellStyle name="Normal 6 2 4 7 2 6" xfId="5451"/>
    <cellStyle name="Normal 6 2 4 7 3" xfId="2877"/>
    <cellStyle name="Normal 6 2 4 7 3 2" xfId="13543"/>
    <cellStyle name="Normal 6 2 4 7 3 3" xfId="9740"/>
    <cellStyle name="Normal 6 2 4 7 4" xfId="9741"/>
    <cellStyle name="Normal 6 2 4 7 5" xfId="6516"/>
    <cellStyle name="Normal 6 2 4 7 6" xfId="11730"/>
    <cellStyle name="Normal 6 2 4 7 7" xfId="4691"/>
    <cellStyle name="Normal 6 2 4 8" xfId="1287"/>
    <cellStyle name="Normal 6 2 4 8 2" xfId="3244"/>
    <cellStyle name="Normal 6 2 4 8 2 2" xfId="13910"/>
    <cellStyle name="Normal 6 2 4 8 2 3" xfId="9742"/>
    <cellStyle name="Normal 6 2 4 8 3" xfId="9743"/>
    <cellStyle name="Normal 6 2 4 8 4" xfId="6883"/>
    <cellStyle name="Normal 6 2 4 8 5" xfId="12097"/>
    <cellStyle name="Normal 6 2 4 8 6" xfId="5058"/>
    <cellStyle name="Normal 6 2 4 9" xfId="230"/>
    <cellStyle name="Normal 6 2 4 9 2" xfId="2510"/>
    <cellStyle name="Normal 6 2 4 9 2 2" xfId="13177"/>
    <cellStyle name="Normal 6 2 4 9 2 3" xfId="9744"/>
    <cellStyle name="Normal 6 2 4 9 3" xfId="9745"/>
    <cellStyle name="Normal 6 2 4 9 4" xfId="6149"/>
    <cellStyle name="Normal 6 2 4 9 5" xfId="11364"/>
    <cellStyle name="Normal 6 2 4 9 6" xfId="4325"/>
    <cellStyle name="Normal 6 2 5" xfId="552"/>
    <cellStyle name="Normal 6 2 5 10" xfId="11499"/>
    <cellStyle name="Normal 6 2 5 11" xfId="4460"/>
    <cellStyle name="Normal 6 2 5 2" xfId="713"/>
    <cellStyle name="Normal 6 2 5 2 2" xfId="1179"/>
    <cellStyle name="Normal 6 2 5 2 2 2" xfId="1683"/>
    <cellStyle name="Normal 6 2 5 2 2 2 2" xfId="3640"/>
    <cellStyle name="Normal 6 2 5 2 2 2 2 2" xfId="14306"/>
    <cellStyle name="Normal 6 2 5 2 2 2 2 3" xfId="9746"/>
    <cellStyle name="Normal 6 2 5 2 2 2 3" xfId="9747"/>
    <cellStyle name="Normal 6 2 5 2 2 2 4" xfId="7279"/>
    <cellStyle name="Normal 6 2 5 2 2 2 5" xfId="12493"/>
    <cellStyle name="Normal 6 2 5 2 2 2 6" xfId="5454"/>
    <cellStyle name="Normal 6 2 5 2 2 3" xfId="3148"/>
    <cellStyle name="Normal 6 2 5 2 2 3 2" xfId="13814"/>
    <cellStyle name="Normal 6 2 5 2 2 3 3" xfId="9748"/>
    <cellStyle name="Normal 6 2 5 2 2 4" xfId="9749"/>
    <cellStyle name="Normal 6 2 5 2 2 5" xfId="6787"/>
    <cellStyle name="Normal 6 2 5 2 2 6" xfId="12001"/>
    <cellStyle name="Normal 6 2 5 2 2 7" xfId="4962"/>
    <cellStyle name="Normal 6 2 5 2 3" xfId="1682"/>
    <cellStyle name="Normal 6 2 5 2 3 2" xfId="3639"/>
    <cellStyle name="Normal 6 2 5 2 3 2 2" xfId="14305"/>
    <cellStyle name="Normal 6 2 5 2 3 2 3" xfId="9750"/>
    <cellStyle name="Normal 6 2 5 2 3 3" xfId="9751"/>
    <cellStyle name="Normal 6 2 5 2 3 4" xfId="7278"/>
    <cellStyle name="Normal 6 2 5 2 3 5" xfId="12492"/>
    <cellStyle name="Normal 6 2 5 2 3 6" xfId="5453"/>
    <cellStyle name="Normal 6 2 5 2 4" xfId="2781"/>
    <cellStyle name="Normal 6 2 5 2 4 2" xfId="13447"/>
    <cellStyle name="Normal 6 2 5 2 4 3" xfId="9752"/>
    <cellStyle name="Normal 6 2 5 2 5" xfId="9753"/>
    <cellStyle name="Normal 6 2 5 2 6" xfId="6420"/>
    <cellStyle name="Normal 6 2 5 2 7" xfId="11634"/>
    <cellStyle name="Normal 6 2 5 2 8" xfId="4595"/>
    <cellStyle name="Normal 6 2 5 3" xfId="866"/>
    <cellStyle name="Normal 6 2 5 3 2" xfId="1684"/>
    <cellStyle name="Normal 6 2 5 3 2 2" xfId="3641"/>
    <cellStyle name="Normal 6 2 5 3 2 2 2" xfId="14307"/>
    <cellStyle name="Normal 6 2 5 3 2 2 3" xfId="9754"/>
    <cellStyle name="Normal 6 2 5 3 2 3" xfId="9755"/>
    <cellStyle name="Normal 6 2 5 3 2 4" xfId="7280"/>
    <cellStyle name="Normal 6 2 5 3 2 5" xfId="12494"/>
    <cellStyle name="Normal 6 2 5 3 2 6" xfId="5455"/>
    <cellStyle name="Normal 6 2 5 3 3" xfId="2919"/>
    <cellStyle name="Normal 6 2 5 3 3 2" xfId="13585"/>
    <cellStyle name="Normal 6 2 5 3 3 3" xfId="9756"/>
    <cellStyle name="Normal 6 2 5 3 4" xfId="9757"/>
    <cellStyle name="Normal 6 2 5 3 5" xfId="6558"/>
    <cellStyle name="Normal 6 2 5 3 6" xfId="11772"/>
    <cellStyle name="Normal 6 2 5 3 7" xfId="4733"/>
    <cellStyle name="Normal 6 2 5 4" xfId="1681"/>
    <cellStyle name="Normal 6 2 5 4 2" xfId="3638"/>
    <cellStyle name="Normal 6 2 5 4 2 2" xfId="14304"/>
    <cellStyle name="Normal 6 2 5 4 2 3" xfId="9758"/>
    <cellStyle name="Normal 6 2 5 4 3" xfId="9759"/>
    <cellStyle name="Normal 6 2 5 4 4" xfId="7277"/>
    <cellStyle name="Normal 6 2 5 4 5" xfId="12491"/>
    <cellStyle name="Normal 6 2 5 4 6" xfId="5452"/>
    <cellStyle name="Normal 6 2 5 5" xfId="2174"/>
    <cellStyle name="Normal 6 2 5 5 2" xfId="4027"/>
    <cellStyle name="Normal 6 2 5 5 2 2" xfId="14690"/>
    <cellStyle name="Normal 6 2 5 5 2 3" xfId="9760"/>
    <cellStyle name="Normal 6 2 5 5 3" xfId="9761"/>
    <cellStyle name="Normal 6 2 5 5 4" xfId="7666"/>
    <cellStyle name="Normal 6 2 5 5 5" xfId="12877"/>
    <cellStyle name="Normal 6 2 5 5 6" xfId="5838"/>
    <cellStyle name="Normal 6 2 5 6" xfId="2318"/>
    <cellStyle name="Normal 6 2 5 6 2" xfId="4162"/>
    <cellStyle name="Normal 6 2 5 6 2 2" xfId="14825"/>
    <cellStyle name="Normal 6 2 5 6 2 3" xfId="9762"/>
    <cellStyle name="Normal 6 2 5 6 3" xfId="7801"/>
    <cellStyle name="Normal 6 2 5 6 4" xfId="13012"/>
    <cellStyle name="Normal 6 2 5 6 5" xfId="5973"/>
    <cellStyle name="Normal 6 2 5 7" xfId="2646"/>
    <cellStyle name="Normal 6 2 5 7 2" xfId="13312"/>
    <cellStyle name="Normal 6 2 5 7 3" xfId="9763"/>
    <cellStyle name="Normal 6 2 5 8" xfId="9764"/>
    <cellStyle name="Normal 6 2 5 9" xfId="6285"/>
    <cellStyle name="Normal 6 2 6" xfId="615"/>
    <cellStyle name="Normal 6 2 6 10" xfId="11541"/>
    <cellStyle name="Normal 6 2 6 11" xfId="4502"/>
    <cellStyle name="Normal 6 2 6 2" xfId="756"/>
    <cellStyle name="Normal 6 2 6 2 2" xfId="1221"/>
    <cellStyle name="Normal 6 2 6 2 2 2" xfId="1687"/>
    <cellStyle name="Normal 6 2 6 2 2 2 2" xfId="3644"/>
    <cellStyle name="Normal 6 2 6 2 2 2 2 2" xfId="14310"/>
    <cellStyle name="Normal 6 2 6 2 2 2 2 3" xfId="9765"/>
    <cellStyle name="Normal 6 2 6 2 2 2 3" xfId="9766"/>
    <cellStyle name="Normal 6 2 6 2 2 2 4" xfId="7283"/>
    <cellStyle name="Normal 6 2 6 2 2 2 5" xfId="12497"/>
    <cellStyle name="Normal 6 2 6 2 2 2 6" xfId="5458"/>
    <cellStyle name="Normal 6 2 6 2 2 3" xfId="3190"/>
    <cellStyle name="Normal 6 2 6 2 2 3 2" xfId="13856"/>
    <cellStyle name="Normal 6 2 6 2 2 3 3" xfId="9767"/>
    <cellStyle name="Normal 6 2 6 2 2 4" xfId="9768"/>
    <cellStyle name="Normal 6 2 6 2 2 5" xfId="6829"/>
    <cellStyle name="Normal 6 2 6 2 2 6" xfId="12043"/>
    <cellStyle name="Normal 6 2 6 2 2 7" xfId="5004"/>
    <cellStyle name="Normal 6 2 6 2 3" xfId="1686"/>
    <cellStyle name="Normal 6 2 6 2 3 2" xfId="3643"/>
    <cellStyle name="Normal 6 2 6 2 3 2 2" xfId="14309"/>
    <cellStyle name="Normal 6 2 6 2 3 2 3" xfId="9769"/>
    <cellStyle name="Normal 6 2 6 2 3 3" xfId="9770"/>
    <cellStyle name="Normal 6 2 6 2 3 4" xfId="7282"/>
    <cellStyle name="Normal 6 2 6 2 3 5" xfId="12496"/>
    <cellStyle name="Normal 6 2 6 2 3 6" xfId="5457"/>
    <cellStyle name="Normal 6 2 6 2 4" xfId="2823"/>
    <cellStyle name="Normal 6 2 6 2 4 2" xfId="13489"/>
    <cellStyle name="Normal 6 2 6 2 4 3" xfId="9771"/>
    <cellStyle name="Normal 6 2 6 2 5" xfId="9772"/>
    <cellStyle name="Normal 6 2 6 2 6" xfId="6462"/>
    <cellStyle name="Normal 6 2 6 2 7" xfId="11676"/>
    <cellStyle name="Normal 6 2 6 2 8" xfId="4637"/>
    <cellStyle name="Normal 6 2 6 3" xfId="909"/>
    <cellStyle name="Normal 6 2 6 3 2" xfId="1688"/>
    <cellStyle name="Normal 6 2 6 3 2 2" xfId="3645"/>
    <cellStyle name="Normal 6 2 6 3 2 2 2" xfId="14311"/>
    <cellStyle name="Normal 6 2 6 3 2 2 3" xfId="9773"/>
    <cellStyle name="Normal 6 2 6 3 2 3" xfId="9774"/>
    <cellStyle name="Normal 6 2 6 3 2 4" xfId="7284"/>
    <cellStyle name="Normal 6 2 6 3 2 5" xfId="12498"/>
    <cellStyle name="Normal 6 2 6 3 2 6" xfId="5459"/>
    <cellStyle name="Normal 6 2 6 3 3" xfId="2961"/>
    <cellStyle name="Normal 6 2 6 3 3 2" xfId="13627"/>
    <cellStyle name="Normal 6 2 6 3 3 3" xfId="9775"/>
    <cellStyle name="Normal 6 2 6 3 4" xfId="9776"/>
    <cellStyle name="Normal 6 2 6 3 5" xfId="6600"/>
    <cellStyle name="Normal 6 2 6 3 6" xfId="11814"/>
    <cellStyle name="Normal 6 2 6 3 7" xfId="4775"/>
    <cellStyle name="Normal 6 2 6 4" xfId="1685"/>
    <cellStyle name="Normal 6 2 6 4 2" xfId="3642"/>
    <cellStyle name="Normal 6 2 6 4 2 2" xfId="14308"/>
    <cellStyle name="Normal 6 2 6 4 2 3" xfId="9777"/>
    <cellStyle name="Normal 6 2 6 4 3" xfId="9778"/>
    <cellStyle name="Normal 6 2 6 4 4" xfId="7281"/>
    <cellStyle name="Normal 6 2 6 4 5" xfId="12495"/>
    <cellStyle name="Normal 6 2 6 4 6" xfId="5456"/>
    <cellStyle name="Normal 6 2 6 5" xfId="2216"/>
    <cellStyle name="Normal 6 2 6 5 2" xfId="4069"/>
    <cellStyle name="Normal 6 2 6 5 2 2" xfId="14732"/>
    <cellStyle name="Normal 6 2 6 5 2 3" xfId="9779"/>
    <cellStyle name="Normal 6 2 6 5 3" xfId="9780"/>
    <cellStyle name="Normal 6 2 6 5 4" xfId="7708"/>
    <cellStyle name="Normal 6 2 6 5 5" xfId="12919"/>
    <cellStyle name="Normal 6 2 6 5 6" xfId="5880"/>
    <cellStyle name="Normal 6 2 6 6" xfId="2360"/>
    <cellStyle name="Normal 6 2 6 6 2" xfId="4204"/>
    <cellStyle name="Normal 6 2 6 6 2 2" xfId="14867"/>
    <cellStyle name="Normal 6 2 6 6 2 3" xfId="9781"/>
    <cellStyle name="Normal 6 2 6 6 3" xfId="7843"/>
    <cellStyle name="Normal 6 2 6 6 4" xfId="13054"/>
    <cellStyle name="Normal 6 2 6 6 5" xfId="6015"/>
    <cellStyle name="Normal 6 2 6 7" xfId="2688"/>
    <cellStyle name="Normal 6 2 6 7 2" xfId="13354"/>
    <cellStyle name="Normal 6 2 6 7 3" xfId="9782"/>
    <cellStyle name="Normal 6 2 6 8" xfId="9783"/>
    <cellStyle name="Normal 6 2 6 9" xfId="6327"/>
    <cellStyle name="Normal 6 2 7" xfId="449"/>
    <cellStyle name="Normal 6 2 7 2" xfId="1019"/>
    <cellStyle name="Normal 6 2 7 2 2" xfId="1690"/>
    <cellStyle name="Normal 6 2 7 2 2 2" xfId="3647"/>
    <cellStyle name="Normal 6 2 7 2 2 2 2" xfId="14313"/>
    <cellStyle name="Normal 6 2 7 2 2 2 3" xfId="9784"/>
    <cellStyle name="Normal 6 2 7 2 2 3" xfId="9785"/>
    <cellStyle name="Normal 6 2 7 2 2 4" xfId="7286"/>
    <cellStyle name="Normal 6 2 7 2 2 5" xfId="12500"/>
    <cellStyle name="Normal 6 2 7 2 2 6" xfId="5461"/>
    <cellStyle name="Normal 6 2 7 2 3" xfId="3051"/>
    <cellStyle name="Normal 6 2 7 2 3 2" xfId="13717"/>
    <cellStyle name="Normal 6 2 7 2 3 3" xfId="9786"/>
    <cellStyle name="Normal 6 2 7 2 4" xfId="9787"/>
    <cellStyle name="Normal 6 2 7 2 5" xfId="6690"/>
    <cellStyle name="Normal 6 2 7 2 6" xfId="11904"/>
    <cellStyle name="Normal 6 2 7 2 7" xfId="4865"/>
    <cellStyle name="Normal 6 2 7 3" xfId="1689"/>
    <cellStyle name="Normal 6 2 7 3 2" xfId="3646"/>
    <cellStyle name="Normal 6 2 7 3 2 2" xfId="14312"/>
    <cellStyle name="Normal 6 2 7 3 2 3" xfId="9788"/>
    <cellStyle name="Normal 6 2 7 3 3" xfId="9789"/>
    <cellStyle name="Normal 6 2 7 3 4" xfId="7285"/>
    <cellStyle name="Normal 6 2 7 3 5" xfId="12499"/>
    <cellStyle name="Normal 6 2 7 3 6" xfId="5460"/>
    <cellStyle name="Normal 6 2 7 4" xfId="2599"/>
    <cellStyle name="Normal 6 2 7 4 2" xfId="13265"/>
    <cellStyle name="Normal 6 2 7 4 3" xfId="9790"/>
    <cellStyle name="Normal 6 2 7 5" xfId="9791"/>
    <cellStyle name="Normal 6 2 7 6" xfId="6238"/>
    <cellStyle name="Normal 6 2 7 7" xfId="11452"/>
    <cellStyle name="Normal 6 2 7 8" xfId="4413"/>
    <cellStyle name="Normal 6 2 8" xfId="666"/>
    <cellStyle name="Normal 6 2 8 2" xfId="1132"/>
    <cellStyle name="Normal 6 2 8 2 2" xfId="1692"/>
    <cellStyle name="Normal 6 2 8 2 2 2" xfId="3649"/>
    <cellStyle name="Normal 6 2 8 2 2 2 2" xfId="14315"/>
    <cellStyle name="Normal 6 2 8 2 2 2 3" xfId="9792"/>
    <cellStyle name="Normal 6 2 8 2 2 3" xfId="9793"/>
    <cellStyle name="Normal 6 2 8 2 2 4" xfId="7288"/>
    <cellStyle name="Normal 6 2 8 2 2 5" xfId="12502"/>
    <cellStyle name="Normal 6 2 8 2 2 6" xfId="5463"/>
    <cellStyle name="Normal 6 2 8 2 3" xfId="3101"/>
    <cellStyle name="Normal 6 2 8 2 3 2" xfId="13767"/>
    <cellStyle name="Normal 6 2 8 2 3 3" xfId="9794"/>
    <cellStyle name="Normal 6 2 8 2 4" xfId="9795"/>
    <cellStyle name="Normal 6 2 8 2 5" xfId="6740"/>
    <cellStyle name="Normal 6 2 8 2 6" xfId="11954"/>
    <cellStyle name="Normal 6 2 8 2 7" xfId="4915"/>
    <cellStyle name="Normal 6 2 8 3" xfId="1691"/>
    <cellStyle name="Normal 6 2 8 3 2" xfId="3648"/>
    <cellStyle name="Normal 6 2 8 3 2 2" xfId="14314"/>
    <cellStyle name="Normal 6 2 8 3 2 3" xfId="9796"/>
    <cellStyle name="Normal 6 2 8 3 3" xfId="9797"/>
    <cellStyle name="Normal 6 2 8 3 4" xfId="7287"/>
    <cellStyle name="Normal 6 2 8 3 5" xfId="12501"/>
    <cellStyle name="Normal 6 2 8 3 6" xfId="5462"/>
    <cellStyle name="Normal 6 2 8 4" xfId="2734"/>
    <cellStyle name="Normal 6 2 8 4 2" xfId="13400"/>
    <cellStyle name="Normal 6 2 8 4 3" xfId="9798"/>
    <cellStyle name="Normal 6 2 8 5" xfId="9799"/>
    <cellStyle name="Normal 6 2 8 6" xfId="6373"/>
    <cellStyle name="Normal 6 2 8 7" xfId="11587"/>
    <cellStyle name="Normal 6 2 8 8" xfId="4548"/>
    <cellStyle name="Normal 6 2 9" xfId="333"/>
    <cellStyle name="Normal 6 2 9 2" xfId="961"/>
    <cellStyle name="Normal 6 2 9 2 2" xfId="1694"/>
    <cellStyle name="Normal 6 2 9 2 2 2" xfId="3651"/>
    <cellStyle name="Normal 6 2 9 2 2 2 2" xfId="14317"/>
    <cellStyle name="Normal 6 2 9 2 2 2 3" xfId="9800"/>
    <cellStyle name="Normal 6 2 9 2 2 3" xfId="9801"/>
    <cellStyle name="Normal 6 2 9 2 2 4" xfId="7290"/>
    <cellStyle name="Normal 6 2 9 2 2 5" xfId="12504"/>
    <cellStyle name="Normal 6 2 9 2 2 6" xfId="5465"/>
    <cellStyle name="Normal 6 2 9 2 3" xfId="3007"/>
    <cellStyle name="Normal 6 2 9 2 3 2" xfId="13673"/>
    <cellStyle name="Normal 6 2 9 2 3 3" xfId="9802"/>
    <cellStyle name="Normal 6 2 9 2 4" xfId="9803"/>
    <cellStyle name="Normal 6 2 9 2 5" xfId="6646"/>
    <cellStyle name="Normal 6 2 9 2 6" xfId="11860"/>
    <cellStyle name="Normal 6 2 9 2 7" xfId="4821"/>
    <cellStyle name="Normal 6 2 9 3" xfId="1693"/>
    <cellStyle name="Normal 6 2 9 3 2" xfId="3650"/>
    <cellStyle name="Normal 6 2 9 3 2 2" xfId="14316"/>
    <cellStyle name="Normal 6 2 9 3 2 3" xfId="9804"/>
    <cellStyle name="Normal 6 2 9 3 3" xfId="9805"/>
    <cellStyle name="Normal 6 2 9 3 4" xfId="7289"/>
    <cellStyle name="Normal 6 2 9 3 5" xfId="12503"/>
    <cellStyle name="Normal 6 2 9 3 6" xfId="5464"/>
    <cellStyle name="Normal 6 2 9 4" xfId="2550"/>
    <cellStyle name="Normal 6 2 9 4 2" xfId="13216"/>
    <cellStyle name="Normal 6 2 9 4 3" xfId="9806"/>
    <cellStyle name="Normal 6 2 9 5" xfId="9807"/>
    <cellStyle name="Normal 6 2 9 6" xfId="6189"/>
    <cellStyle name="Normal 6 2 9 7" xfId="11403"/>
    <cellStyle name="Normal 6 2 9 8" xfId="4364"/>
    <cellStyle name="Normal 6 20" xfId="4261"/>
    <cellStyle name="Normal 6 3" xfId="56"/>
    <cellStyle name="Normal 6 3 10" xfId="1288"/>
    <cellStyle name="Normal 6 3 10 2" xfId="3245"/>
    <cellStyle name="Normal 6 3 10 2 2" xfId="13911"/>
    <cellStyle name="Normal 6 3 10 2 3" xfId="9808"/>
    <cellStyle name="Normal 6 3 10 3" xfId="9809"/>
    <cellStyle name="Normal 6 3 10 4" xfId="6884"/>
    <cellStyle name="Normal 6 3 10 5" xfId="12098"/>
    <cellStyle name="Normal 6 3 10 6" xfId="5059"/>
    <cellStyle name="Normal 6 3 11" xfId="231"/>
    <cellStyle name="Normal 6 3 11 2" xfId="2511"/>
    <cellStyle name="Normal 6 3 11 2 2" xfId="13178"/>
    <cellStyle name="Normal 6 3 11 2 3" xfId="9810"/>
    <cellStyle name="Normal 6 3 11 3" xfId="9811"/>
    <cellStyle name="Normal 6 3 11 4" xfId="6150"/>
    <cellStyle name="Normal 6 3 11 5" xfId="11365"/>
    <cellStyle name="Normal 6 3 11 6" xfId="4326"/>
    <cellStyle name="Normal 6 3 12" xfId="2126"/>
    <cellStyle name="Normal 6 3 12 2" xfId="3985"/>
    <cellStyle name="Normal 6 3 12 2 2" xfId="14648"/>
    <cellStyle name="Normal 6 3 12 2 3" xfId="9812"/>
    <cellStyle name="Normal 6 3 12 3" xfId="9813"/>
    <cellStyle name="Normal 6 3 12 4" xfId="7624"/>
    <cellStyle name="Normal 6 3 12 5" xfId="12835"/>
    <cellStyle name="Normal 6 3 12 6" xfId="5796"/>
    <cellStyle name="Normal 6 3 13" xfId="2277"/>
    <cellStyle name="Normal 6 3 13 2" xfId="4121"/>
    <cellStyle name="Normal 6 3 13 2 2" xfId="14784"/>
    <cellStyle name="Normal 6 3 13 2 3" xfId="9814"/>
    <cellStyle name="Normal 6 3 13 3" xfId="7760"/>
    <cellStyle name="Normal 6 3 13 4" xfId="12971"/>
    <cellStyle name="Normal 6 3 13 5" xfId="5932"/>
    <cellStyle name="Normal 6 3 14" xfId="2452"/>
    <cellStyle name="Normal 6 3 14 2" xfId="9815"/>
    <cellStyle name="Normal 6 3 14 3" xfId="13120"/>
    <cellStyle name="Normal 6 3 14 4" xfId="6050"/>
    <cellStyle name="Normal 6 3 15" xfId="9816"/>
    <cellStyle name="Normal 6 3 16" xfId="6091"/>
    <cellStyle name="Normal 6 3 17" xfId="11307"/>
    <cellStyle name="Normal 6 3 18" xfId="4268"/>
    <cellStyle name="Normal 6 3 2" xfId="102"/>
    <cellStyle name="Normal 6 3 2 10" xfId="2127"/>
    <cellStyle name="Normal 6 3 2 10 2" xfId="3986"/>
    <cellStyle name="Normal 6 3 2 10 2 2" xfId="14649"/>
    <cellStyle name="Normal 6 3 2 10 2 3" xfId="9817"/>
    <cellStyle name="Normal 6 3 2 10 3" xfId="9818"/>
    <cellStyle name="Normal 6 3 2 10 4" xfId="7625"/>
    <cellStyle name="Normal 6 3 2 10 5" xfId="12836"/>
    <cellStyle name="Normal 6 3 2 10 6" xfId="5797"/>
    <cellStyle name="Normal 6 3 2 11" xfId="2278"/>
    <cellStyle name="Normal 6 3 2 11 2" xfId="4122"/>
    <cellStyle name="Normal 6 3 2 11 2 2" xfId="14785"/>
    <cellStyle name="Normal 6 3 2 11 2 3" xfId="9819"/>
    <cellStyle name="Normal 6 3 2 11 3" xfId="7761"/>
    <cellStyle name="Normal 6 3 2 11 4" xfId="12972"/>
    <cellStyle name="Normal 6 3 2 11 5" xfId="5933"/>
    <cellStyle name="Normal 6 3 2 12" xfId="2460"/>
    <cellStyle name="Normal 6 3 2 12 2" xfId="9820"/>
    <cellStyle name="Normal 6 3 2 12 3" xfId="13128"/>
    <cellStyle name="Normal 6 3 2 12 4" xfId="6072"/>
    <cellStyle name="Normal 6 3 2 13" xfId="9821"/>
    <cellStyle name="Normal 6 3 2 14" xfId="6099"/>
    <cellStyle name="Normal 6 3 2 15" xfId="11315"/>
    <cellStyle name="Normal 6 3 2 16" xfId="4276"/>
    <cellStyle name="Normal 6 3 2 2" xfId="559"/>
    <cellStyle name="Normal 6 3 2 2 10" xfId="11506"/>
    <cellStyle name="Normal 6 3 2 2 11" xfId="4467"/>
    <cellStyle name="Normal 6 3 2 2 2" xfId="720"/>
    <cellStyle name="Normal 6 3 2 2 2 2" xfId="1186"/>
    <cellStyle name="Normal 6 3 2 2 2 2 2" xfId="1697"/>
    <cellStyle name="Normal 6 3 2 2 2 2 2 2" xfId="3654"/>
    <cellStyle name="Normal 6 3 2 2 2 2 2 2 2" xfId="14320"/>
    <cellStyle name="Normal 6 3 2 2 2 2 2 2 3" xfId="9822"/>
    <cellStyle name="Normal 6 3 2 2 2 2 2 3" xfId="9823"/>
    <cellStyle name="Normal 6 3 2 2 2 2 2 4" xfId="7293"/>
    <cellStyle name="Normal 6 3 2 2 2 2 2 5" xfId="12507"/>
    <cellStyle name="Normal 6 3 2 2 2 2 2 6" xfId="5468"/>
    <cellStyle name="Normal 6 3 2 2 2 2 3" xfId="3155"/>
    <cellStyle name="Normal 6 3 2 2 2 2 3 2" xfId="13821"/>
    <cellStyle name="Normal 6 3 2 2 2 2 3 3" xfId="9824"/>
    <cellStyle name="Normal 6 3 2 2 2 2 4" xfId="9825"/>
    <cellStyle name="Normal 6 3 2 2 2 2 5" xfId="6794"/>
    <cellStyle name="Normal 6 3 2 2 2 2 6" xfId="12008"/>
    <cellStyle name="Normal 6 3 2 2 2 2 7" xfId="4969"/>
    <cellStyle name="Normal 6 3 2 2 2 3" xfId="1696"/>
    <cellStyle name="Normal 6 3 2 2 2 3 2" xfId="3653"/>
    <cellStyle name="Normal 6 3 2 2 2 3 2 2" xfId="14319"/>
    <cellStyle name="Normal 6 3 2 2 2 3 2 3" xfId="9826"/>
    <cellStyle name="Normal 6 3 2 2 2 3 3" xfId="9827"/>
    <cellStyle name="Normal 6 3 2 2 2 3 4" xfId="7292"/>
    <cellStyle name="Normal 6 3 2 2 2 3 5" xfId="12506"/>
    <cellStyle name="Normal 6 3 2 2 2 3 6" xfId="5467"/>
    <cellStyle name="Normal 6 3 2 2 2 4" xfId="2788"/>
    <cellStyle name="Normal 6 3 2 2 2 4 2" xfId="13454"/>
    <cellStyle name="Normal 6 3 2 2 2 4 3" xfId="9828"/>
    <cellStyle name="Normal 6 3 2 2 2 5" xfId="9829"/>
    <cellStyle name="Normal 6 3 2 2 2 6" xfId="6427"/>
    <cellStyle name="Normal 6 3 2 2 2 7" xfId="11641"/>
    <cellStyle name="Normal 6 3 2 2 2 8" xfId="4602"/>
    <cellStyle name="Normal 6 3 2 2 3" xfId="873"/>
    <cellStyle name="Normal 6 3 2 2 3 2" xfId="1698"/>
    <cellStyle name="Normal 6 3 2 2 3 2 2" xfId="3655"/>
    <cellStyle name="Normal 6 3 2 2 3 2 2 2" xfId="14321"/>
    <cellStyle name="Normal 6 3 2 2 3 2 2 3" xfId="9830"/>
    <cellStyle name="Normal 6 3 2 2 3 2 3" xfId="9831"/>
    <cellStyle name="Normal 6 3 2 2 3 2 4" xfId="7294"/>
    <cellStyle name="Normal 6 3 2 2 3 2 5" xfId="12508"/>
    <cellStyle name="Normal 6 3 2 2 3 2 6" xfId="5469"/>
    <cellStyle name="Normal 6 3 2 2 3 3" xfId="2926"/>
    <cellStyle name="Normal 6 3 2 2 3 3 2" xfId="13592"/>
    <cellStyle name="Normal 6 3 2 2 3 3 3" xfId="9832"/>
    <cellStyle name="Normal 6 3 2 2 3 4" xfId="9833"/>
    <cellStyle name="Normal 6 3 2 2 3 5" xfId="6565"/>
    <cellStyle name="Normal 6 3 2 2 3 6" xfId="11779"/>
    <cellStyle name="Normal 6 3 2 2 3 7" xfId="4740"/>
    <cellStyle name="Normal 6 3 2 2 4" xfId="1695"/>
    <cellStyle name="Normal 6 3 2 2 4 2" xfId="3652"/>
    <cellStyle name="Normal 6 3 2 2 4 2 2" xfId="14318"/>
    <cellStyle name="Normal 6 3 2 2 4 2 3" xfId="9834"/>
    <cellStyle name="Normal 6 3 2 2 4 3" xfId="9835"/>
    <cellStyle name="Normal 6 3 2 2 4 4" xfId="7291"/>
    <cellStyle name="Normal 6 3 2 2 4 5" xfId="12505"/>
    <cellStyle name="Normal 6 3 2 2 4 6" xfId="5466"/>
    <cellStyle name="Normal 6 3 2 2 5" xfId="2181"/>
    <cellStyle name="Normal 6 3 2 2 5 2" xfId="4034"/>
    <cellStyle name="Normal 6 3 2 2 5 2 2" xfId="14697"/>
    <cellStyle name="Normal 6 3 2 2 5 2 3" xfId="9836"/>
    <cellStyle name="Normal 6 3 2 2 5 3" xfId="9837"/>
    <cellStyle name="Normal 6 3 2 2 5 4" xfId="7673"/>
    <cellStyle name="Normal 6 3 2 2 5 5" xfId="12884"/>
    <cellStyle name="Normal 6 3 2 2 5 6" xfId="5845"/>
    <cellStyle name="Normal 6 3 2 2 6" xfId="2325"/>
    <cellStyle name="Normal 6 3 2 2 6 2" xfId="4169"/>
    <cellStyle name="Normal 6 3 2 2 6 2 2" xfId="14832"/>
    <cellStyle name="Normal 6 3 2 2 6 2 3" xfId="9838"/>
    <cellStyle name="Normal 6 3 2 2 6 3" xfId="7808"/>
    <cellStyle name="Normal 6 3 2 2 6 4" xfId="13019"/>
    <cellStyle name="Normal 6 3 2 2 6 5" xfId="5980"/>
    <cellStyle name="Normal 6 3 2 2 7" xfId="2653"/>
    <cellStyle name="Normal 6 3 2 2 7 2" xfId="13319"/>
    <cellStyle name="Normal 6 3 2 2 7 3" xfId="9839"/>
    <cellStyle name="Normal 6 3 2 2 8" xfId="9840"/>
    <cellStyle name="Normal 6 3 2 2 9" xfId="6292"/>
    <cellStyle name="Normal 6 3 2 3" xfId="622"/>
    <cellStyle name="Normal 6 3 2 3 10" xfId="11548"/>
    <cellStyle name="Normal 6 3 2 3 11" xfId="4509"/>
    <cellStyle name="Normal 6 3 2 3 2" xfId="763"/>
    <cellStyle name="Normal 6 3 2 3 2 2" xfId="1228"/>
    <cellStyle name="Normal 6 3 2 3 2 2 2" xfId="1701"/>
    <cellStyle name="Normal 6 3 2 3 2 2 2 2" xfId="3658"/>
    <cellStyle name="Normal 6 3 2 3 2 2 2 2 2" xfId="14324"/>
    <cellStyle name="Normal 6 3 2 3 2 2 2 2 3" xfId="9841"/>
    <cellStyle name="Normal 6 3 2 3 2 2 2 3" xfId="9842"/>
    <cellStyle name="Normal 6 3 2 3 2 2 2 4" xfId="7297"/>
    <cellStyle name="Normal 6 3 2 3 2 2 2 5" xfId="12511"/>
    <cellStyle name="Normal 6 3 2 3 2 2 2 6" xfId="5472"/>
    <cellStyle name="Normal 6 3 2 3 2 2 3" xfId="3197"/>
    <cellStyle name="Normal 6 3 2 3 2 2 3 2" xfId="13863"/>
    <cellStyle name="Normal 6 3 2 3 2 2 3 3" xfId="9843"/>
    <cellStyle name="Normal 6 3 2 3 2 2 4" xfId="9844"/>
    <cellStyle name="Normal 6 3 2 3 2 2 5" xfId="6836"/>
    <cellStyle name="Normal 6 3 2 3 2 2 6" xfId="12050"/>
    <cellStyle name="Normal 6 3 2 3 2 2 7" xfId="5011"/>
    <cellStyle name="Normal 6 3 2 3 2 3" xfId="1700"/>
    <cellStyle name="Normal 6 3 2 3 2 3 2" xfId="3657"/>
    <cellStyle name="Normal 6 3 2 3 2 3 2 2" xfId="14323"/>
    <cellStyle name="Normal 6 3 2 3 2 3 2 3" xfId="9845"/>
    <cellStyle name="Normal 6 3 2 3 2 3 3" xfId="9846"/>
    <cellStyle name="Normal 6 3 2 3 2 3 4" xfId="7296"/>
    <cellStyle name="Normal 6 3 2 3 2 3 5" xfId="12510"/>
    <cellStyle name="Normal 6 3 2 3 2 3 6" xfId="5471"/>
    <cellStyle name="Normal 6 3 2 3 2 4" xfId="2830"/>
    <cellStyle name="Normal 6 3 2 3 2 4 2" xfId="13496"/>
    <cellStyle name="Normal 6 3 2 3 2 4 3" xfId="9847"/>
    <cellStyle name="Normal 6 3 2 3 2 5" xfId="9848"/>
    <cellStyle name="Normal 6 3 2 3 2 6" xfId="6469"/>
    <cellStyle name="Normal 6 3 2 3 2 7" xfId="11683"/>
    <cellStyle name="Normal 6 3 2 3 2 8" xfId="4644"/>
    <cellStyle name="Normal 6 3 2 3 3" xfId="916"/>
    <cellStyle name="Normal 6 3 2 3 3 2" xfId="1702"/>
    <cellStyle name="Normal 6 3 2 3 3 2 2" xfId="3659"/>
    <cellStyle name="Normal 6 3 2 3 3 2 2 2" xfId="14325"/>
    <cellStyle name="Normal 6 3 2 3 3 2 2 3" xfId="9849"/>
    <cellStyle name="Normal 6 3 2 3 3 2 3" xfId="9850"/>
    <cellStyle name="Normal 6 3 2 3 3 2 4" xfId="7298"/>
    <cellStyle name="Normal 6 3 2 3 3 2 5" xfId="12512"/>
    <cellStyle name="Normal 6 3 2 3 3 2 6" xfId="5473"/>
    <cellStyle name="Normal 6 3 2 3 3 3" xfId="2968"/>
    <cellStyle name="Normal 6 3 2 3 3 3 2" xfId="13634"/>
    <cellStyle name="Normal 6 3 2 3 3 3 3" xfId="9851"/>
    <cellStyle name="Normal 6 3 2 3 3 4" xfId="9852"/>
    <cellStyle name="Normal 6 3 2 3 3 5" xfId="6607"/>
    <cellStyle name="Normal 6 3 2 3 3 6" xfId="11821"/>
    <cellStyle name="Normal 6 3 2 3 3 7" xfId="4782"/>
    <cellStyle name="Normal 6 3 2 3 4" xfId="1699"/>
    <cellStyle name="Normal 6 3 2 3 4 2" xfId="3656"/>
    <cellStyle name="Normal 6 3 2 3 4 2 2" xfId="14322"/>
    <cellStyle name="Normal 6 3 2 3 4 2 3" xfId="9853"/>
    <cellStyle name="Normal 6 3 2 3 4 3" xfId="9854"/>
    <cellStyle name="Normal 6 3 2 3 4 4" xfId="7295"/>
    <cellStyle name="Normal 6 3 2 3 4 5" xfId="12509"/>
    <cellStyle name="Normal 6 3 2 3 4 6" xfId="5470"/>
    <cellStyle name="Normal 6 3 2 3 5" xfId="2223"/>
    <cellStyle name="Normal 6 3 2 3 5 2" xfId="4076"/>
    <cellStyle name="Normal 6 3 2 3 5 2 2" xfId="14739"/>
    <cellStyle name="Normal 6 3 2 3 5 2 3" xfId="9855"/>
    <cellStyle name="Normal 6 3 2 3 5 3" xfId="9856"/>
    <cellStyle name="Normal 6 3 2 3 5 4" xfId="7715"/>
    <cellStyle name="Normal 6 3 2 3 5 5" xfId="12926"/>
    <cellStyle name="Normal 6 3 2 3 5 6" xfId="5887"/>
    <cellStyle name="Normal 6 3 2 3 6" xfId="2367"/>
    <cellStyle name="Normal 6 3 2 3 6 2" xfId="4211"/>
    <cellStyle name="Normal 6 3 2 3 6 2 2" xfId="14874"/>
    <cellStyle name="Normal 6 3 2 3 6 2 3" xfId="9857"/>
    <cellStyle name="Normal 6 3 2 3 6 3" xfId="7850"/>
    <cellStyle name="Normal 6 3 2 3 6 4" xfId="13061"/>
    <cellStyle name="Normal 6 3 2 3 6 5" xfId="6022"/>
    <cellStyle name="Normal 6 3 2 3 7" xfId="2695"/>
    <cellStyle name="Normal 6 3 2 3 7 2" xfId="13361"/>
    <cellStyle name="Normal 6 3 2 3 7 3" xfId="9858"/>
    <cellStyle name="Normal 6 3 2 3 8" xfId="9859"/>
    <cellStyle name="Normal 6 3 2 3 9" xfId="6334"/>
    <cellStyle name="Normal 6 3 2 4" xfId="456"/>
    <cellStyle name="Normal 6 3 2 4 2" xfId="1026"/>
    <cellStyle name="Normal 6 3 2 4 2 2" xfId="1704"/>
    <cellStyle name="Normal 6 3 2 4 2 2 2" xfId="3661"/>
    <cellStyle name="Normal 6 3 2 4 2 2 2 2" xfId="14327"/>
    <cellStyle name="Normal 6 3 2 4 2 2 2 3" xfId="9860"/>
    <cellStyle name="Normal 6 3 2 4 2 2 3" xfId="9861"/>
    <cellStyle name="Normal 6 3 2 4 2 2 4" xfId="7300"/>
    <cellStyle name="Normal 6 3 2 4 2 2 5" xfId="12514"/>
    <cellStyle name="Normal 6 3 2 4 2 2 6" xfId="5475"/>
    <cellStyle name="Normal 6 3 2 4 2 3" xfId="3058"/>
    <cellStyle name="Normal 6 3 2 4 2 3 2" xfId="13724"/>
    <cellStyle name="Normal 6 3 2 4 2 3 3" xfId="9862"/>
    <cellStyle name="Normal 6 3 2 4 2 4" xfId="9863"/>
    <cellStyle name="Normal 6 3 2 4 2 5" xfId="6697"/>
    <cellStyle name="Normal 6 3 2 4 2 6" xfId="11911"/>
    <cellStyle name="Normal 6 3 2 4 2 7" xfId="4872"/>
    <cellStyle name="Normal 6 3 2 4 3" xfId="1703"/>
    <cellStyle name="Normal 6 3 2 4 3 2" xfId="3660"/>
    <cellStyle name="Normal 6 3 2 4 3 2 2" xfId="14326"/>
    <cellStyle name="Normal 6 3 2 4 3 2 3" xfId="9864"/>
    <cellStyle name="Normal 6 3 2 4 3 3" xfId="9865"/>
    <cellStyle name="Normal 6 3 2 4 3 4" xfId="7299"/>
    <cellStyle name="Normal 6 3 2 4 3 5" xfId="12513"/>
    <cellStyle name="Normal 6 3 2 4 3 6" xfId="5474"/>
    <cellStyle name="Normal 6 3 2 4 4" xfId="2606"/>
    <cellStyle name="Normal 6 3 2 4 4 2" xfId="13272"/>
    <cellStyle name="Normal 6 3 2 4 4 3" xfId="9866"/>
    <cellStyle name="Normal 6 3 2 4 5" xfId="9867"/>
    <cellStyle name="Normal 6 3 2 4 6" xfId="6245"/>
    <cellStyle name="Normal 6 3 2 4 7" xfId="11459"/>
    <cellStyle name="Normal 6 3 2 4 8" xfId="4420"/>
    <cellStyle name="Normal 6 3 2 5" xfId="673"/>
    <cellStyle name="Normal 6 3 2 5 2" xfId="1139"/>
    <cellStyle name="Normal 6 3 2 5 2 2" xfId="1706"/>
    <cellStyle name="Normal 6 3 2 5 2 2 2" xfId="3663"/>
    <cellStyle name="Normal 6 3 2 5 2 2 2 2" xfId="14329"/>
    <cellStyle name="Normal 6 3 2 5 2 2 2 3" xfId="9868"/>
    <cellStyle name="Normal 6 3 2 5 2 2 3" xfId="9869"/>
    <cellStyle name="Normal 6 3 2 5 2 2 4" xfId="7302"/>
    <cellStyle name="Normal 6 3 2 5 2 2 5" xfId="12516"/>
    <cellStyle name="Normal 6 3 2 5 2 2 6" xfId="5477"/>
    <cellStyle name="Normal 6 3 2 5 2 3" xfId="3108"/>
    <cellStyle name="Normal 6 3 2 5 2 3 2" xfId="13774"/>
    <cellStyle name="Normal 6 3 2 5 2 3 3" xfId="9870"/>
    <cellStyle name="Normal 6 3 2 5 2 4" xfId="9871"/>
    <cellStyle name="Normal 6 3 2 5 2 5" xfId="6747"/>
    <cellStyle name="Normal 6 3 2 5 2 6" xfId="11961"/>
    <cellStyle name="Normal 6 3 2 5 2 7" xfId="4922"/>
    <cellStyle name="Normal 6 3 2 5 3" xfId="1705"/>
    <cellStyle name="Normal 6 3 2 5 3 2" xfId="3662"/>
    <cellStyle name="Normal 6 3 2 5 3 2 2" xfId="14328"/>
    <cellStyle name="Normal 6 3 2 5 3 2 3" xfId="9872"/>
    <cellStyle name="Normal 6 3 2 5 3 3" xfId="9873"/>
    <cellStyle name="Normal 6 3 2 5 3 4" xfId="7301"/>
    <cellStyle name="Normal 6 3 2 5 3 5" xfId="12515"/>
    <cellStyle name="Normal 6 3 2 5 3 6" xfId="5476"/>
    <cellStyle name="Normal 6 3 2 5 4" xfId="2741"/>
    <cellStyle name="Normal 6 3 2 5 4 2" xfId="13407"/>
    <cellStyle name="Normal 6 3 2 5 4 3" xfId="9874"/>
    <cellStyle name="Normal 6 3 2 5 5" xfId="9875"/>
    <cellStyle name="Normal 6 3 2 5 6" xfId="6380"/>
    <cellStyle name="Normal 6 3 2 5 7" xfId="11594"/>
    <cellStyle name="Normal 6 3 2 5 8" xfId="4555"/>
    <cellStyle name="Normal 6 3 2 6" xfId="340"/>
    <cellStyle name="Normal 6 3 2 6 2" xfId="968"/>
    <cellStyle name="Normal 6 3 2 6 2 2" xfId="1708"/>
    <cellStyle name="Normal 6 3 2 6 2 2 2" xfId="3665"/>
    <cellStyle name="Normal 6 3 2 6 2 2 2 2" xfId="14331"/>
    <cellStyle name="Normal 6 3 2 6 2 2 2 3" xfId="9876"/>
    <cellStyle name="Normal 6 3 2 6 2 2 3" xfId="9877"/>
    <cellStyle name="Normal 6 3 2 6 2 2 4" xfId="7304"/>
    <cellStyle name="Normal 6 3 2 6 2 2 5" xfId="12518"/>
    <cellStyle name="Normal 6 3 2 6 2 2 6" xfId="5479"/>
    <cellStyle name="Normal 6 3 2 6 2 3" xfId="3014"/>
    <cellStyle name="Normal 6 3 2 6 2 3 2" xfId="13680"/>
    <cellStyle name="Normal 6 3 2 6 2 3 3" xfId="9878"/>
    <cellStyle name="Normal 6 3 2 6 2 4" xfId="9879"/>
    <cellStyle name="Normal 6 3 2 6 2 5" xfId="6653"/>
    <cellStyle name="Normal 6 3 2 6 2 6" xfId="11867"/>
    <cellStyle name="Normal 6 3 2 6 2 7" xfId="4828"/>
    <cellStyle name="Normal 6 3 2 6 3" xfId="1707"/>
    <cellStyle name="Normal 6 3 2 6 3 2" xfId="3664"/>
    <cellStyle name="Normal 6 3 2 6 3 2 2" xfId="14330"/>
    <cellStyle name="Normal 6 3 2 6 3 2 3" xfId="9880"/>
    <cellStyle name="Normal 6 3 2 6 3 3" xfId="9881"/>
    <cellStyle name="Normal 6 3 2 6 3 4" xfId="7303"/>
    <cellStyle name="Normal 6 3 2 6 3 5" xfId="12517"/>
    <cellStyle name="Normal 6 3 2 6 3 6" xfId="5478"/>
    <cellStyle name="Normal 6 3 2 6 4" xfId="2557"/>
    <cellStyle name="Normal 6 3 2 6 4 2" xfId="13223"/>
    <cellStyle name="Normal 6 3 2 6 4 3" xfId="9882"/>
    <cellStyle name="Normal 6 3 2 6 5" xfId="9883"/>
    <cellStyle name="Normal 6 3 2 6 6" xfId="6196"/>
    <cellStyle name="Normal 6 3 2 6 7" xfId="11410"/>
    <cellStyle name="Normal 6 3 2 6 8" xfId="4371"/>
    <cellStyle name="Normal 6 3 2 7" xfId="822"/>
    <cellStyle name="Normal 6 3 2 7 2" xfId="1709"/>
    <cellStyle name="Normal 6 3 2 7 2 2" xfId="3666"/>
    <cellStyle name="Normal 6 3 2 7 2 2 2" xfId="14332"/>
    <cellStyle name="Normal 6 3 2 7 2 2 3" xfId="9884"/>
    <cellStyle name="Normal 6 3 2 7 2 3" xfId="9885"/>
    <cellStyle name="Normal 6 3 2 7 2 4" xfId="7305"/>
    <cellStyle name="Normal 6 3 2 7 2 5" xfId="12519"/>
    <cellStyle name="Normal 6 3 2 7 2 6" xfId="5480"/>
    <cellStyle name="Normal 6 3 2 7 3" xfId="2879"/>
    <cellStyle name="Normal 6 3 2 7 3 2" xfId="13545"/>
    <cellStyle name="Normal 6 3 2 7 3 3" xfId="9886"/>
    <cellStyle name="Normal 6 3 2 7 4" xfId="9887"/>
    <cellStyle name="Normal 6 3 2 7 5" xfId="6518"/>
    <cellStyle name="Normal 6 3 2 7 6" xfId="11732"/>
    <cellStyle name="Normal 6 3 2 7 7" xfId="4693"/>
    <cellStyle name="Normal 6 3 2 8" xfId="1289"/>
    <cellStyle name="Normal 6 3 2 8 2" xfId="3246"/>
    <cellStyle name="Normal 6 3 2 8 2 2" xfId="13912"/>
    <cellStyle name="Normal 6 3 2 8 2 3" xfId="9888"/>
    <cellStyle name="Normal 6 3 2 8 3" xfId="9889"/>
    <cellStyle name="Normal 6 3 2 8 4" xfId="6885"/>
    <cellStyle name="Normal 6 3 2 8 5" xfId="12099"/>
    <cellStyle name="Normal 6 3 2 8 6" xfId="5060"/>
    <cellStyle name="Normal 6 3 2 9" xfId="232"/>
    <cellStyle name="Normal 6 3 2 9 2" xfId="2512"/>
    <cellStyle name="Normal 6 3 2 9 2 2" xfId="13179"/>
    <cellStyle name="Normal 6 3 2 9 2 3" xfId="9890"/>
    <cellStyle name="Normal 6 3 2 9 3" xfId="9891"/>
    <cellStyle name="Normal 6 3 2 9 4" xfId="6151"/>
    <cellStyle name="Normal 6 3 2 9 5" xfId="11366"/>
    <cellStyle name="Normal 6 3 2 9 6" xfId="4327"/>
    <cellStyle name="Normal 6 3 3" xfId="139"/>
    <cellStyle name="Normal 6 3 3 10" xfId="2128"/>
    <cellStyle name="Normal 6 3 3 10 2" xfId="3987"/>
    <cellStyle name="Normal 6 3 3 10 2 2" xfId="14650"/>
    <cellStyle name="Normal 6 3 3 10 2 3" xfId="9892"/>
    <cellStyle name="Normal 6 3 3 10 3" xfId="9893"/>
    <cellStyle name="Normal 6 3 3 10 4" xfId="7626"/>
    <cellStyle name="Normal 6 3 3 10 5" xfId="12837"/>
    <cellStyle name="Normal 6 3 3 10 6" xfId="5798"/>
    <cellStyle name="Normal 6 3 3 11" xfId="2279"/>
    <cellStyle name="Normal 6 3 3 11 2" xfId="4123"/>
    <cellStyle name="Normal 6 3 3 11 2 2" xfId="14786"/>
    <cellStyle name="Normal 6 3 3 11 2 3" xfId="9894"/>
    <cellStyle name="Normal 6 3 3 11 3" xfId="7762"/>
    <cellStyle name="Normal 6 3 3 11 4" xfId="12973"/>
    <cellStyle name="Normal 6 3 3 11 5" xfId="5934"/>
    <cellStyle name="Normal 6 3 3 12" xfId="2475"/>
    <cellStyle name="Normal 6 3 3 12 2" xfId="9895"/>
    <cellStyle name="Normal 6 3 3 12 3" xfId="13143"/>
    <cellStyle name="Normal 6 3 3 12 4" xfId="6073"/>
    <cellStyle name="Normal 6 3 3 13" xfId="9896"/>
    <cellStyle name="Normal 6 3 3 14" xfId="6114"/>
    <cellStyle name="Normal 6 3 3 15" xfId="11330"/>
    <cellStyle name="Normal 6 3 3 16" xfId="4291"/>
    <cellStyle name="Normal 6 3 3 2" xfId="560"/>
    <cellStyle name="Normal 6 3 3 2 10" xfId="11507"/>
    <cellStyle name="Normal 6 3 3 2 11" xfId="4468"/>
    <cellStyle name="Normal 6 3 3 2 2" xfId="721"/>
    <cellStyle name="Normal 6 3 3 2 2 2" xfId="1187"/>
    <cellStyle name="Normal 6 3 3 2 2 2 2" xfId="1712"/>
    <cellStyle name="Normal 6 3 3 2 2 2 2 2" xfId="3669"/>
    <cellStyle name="Normal 6 3 3 2 2 2 2 2 2" xfId="14335"/>
    <cellStyle name="Normal 6 3 3 2 2 2 2 2 3" xfId="9897"/>
    <cellStyle name="Normal 6 3 3 2 2 2 2 3" xfId="9898"/>
    <cellStyle name="Normal 6 3 3 2 2 2 2 4" xfId="7308"/>
    <cellStyle name="Normal 6 3 3 2 2 2 2 5" xfId="12522"/>
    <cellStyle name="Normal 6 3 3 2 2 2 2 6" xfId="5483"/>
    <cellStyle name="Normal 6 3 3 2 2 2 3" xfId="3156"/>
    <cellStyle name="Normal 6 3 3 2 2 2 3 2" xfId="13822"/>
    <cellStyle name="Normal 6 3 3 2 2 2 3 3" xfId="9899"/>
    <cellStyle name="Normal 6 3 3 2 2 2 4" xfId="9900"/>
    <cellStyle name="Normal 6 3 3 2 2 2 5" xfId="6795"/>
    <cellStyle name="Normal 6 3 3 2 2 2 6" xfId="12009"/>
    <cellStyle name="Normal 6 3 3 2 2 2 7" xfId="4970"/>
    <cellStyle name="Normal 6 3 3 2 2 3" xfId="1711"/>
    <cellStyle name="Normal 6 3 3 2 2 3 2" xfId="3668"/>
    <cellStyle name="Normal 6 3 3 2 2 3 2 2" xfId="14334"/>
    <cellStyle name="Normal 6 3 3 2 2 3 2 3" xfId="9901"/>
    <cellStyle name="Normal 6 3 3 2 2 3 3" xfId="9902"/>
    <cellStyle name="Normal 6 3 3 2 2 3 4" xfId="7307"/>
    <cellStyle name="Normal 6 3 3 2 2 3 5" xfId="12521"/>
    <cellStyle name="Normal 6 3 3 2 2 3 6" xfId="5482"/>
    <cellStyle name="Normal 6 3 3 2 2 4" xfId="2789"/>
    <cellStyle name="Normal 6 3 3 2 2 4 2" xfId="13455"/>
    <cellStyle name="Normal 6 3 3 2 2 4 3" xfId="9903"/>
    <cellStyle name="Normal 6 3 3 2 2 5" xfId="9904"/>
    <cellStyle name="Normal 6 3 3 2 2 6" xfId="6428"/>
    <cellStyle name="Normal 6 3 3 2 2 7" xfId="11642"/>
    <cellStyle name="Normal 6 3 3 2 2 8" xfId="4603"/>
    <cellStyle name="Normal 6 3 3 2 3" xfId="874"/>
    <cellStyle name="Normal 6 3 3 2 3 2" xfId="1713"/>
    <cellStyle name="Normal 6 3 3 2 3 2 2" xfId="3670"/>
    <cellStyle name="Normal 6 3 3 2 3 2 2 2" xfId="14336"/>
    <cellStyle name="Normal 6 3 3 2 3 2 2 3" xfId="9905"/>
    <cellStyle name="Normal 6 3 3 2 3 2 3" xfId="9906"/>
    <cellStyle name="Normal 6 3 3 2 3 2 4" xfId="7309"/>
    <cellStyle name="Normal 6 3 3 2 3 2 5" xfId="12523"/>
    <cellStyle name="Normal 6 3 3 2 3 2 6" xfId="5484"/>
    <cellStyle name="Normal 6 3 3 2 3 3" xfId="2927"/>
    <cellStyle name="Normal 6 3 3 2 3 3 2" xfId="13593"/>
    <cellStyle name="Normal 6 3 3 2 3 3 3" xfId="9907"/>
    <cellStyle name="Normal 6 3 3 2 3 4" xfId="9908"/>
    <cellStyle name="Normal 6 3 3 2 3 5" xfId="6566"/>
    <cellStyle name="Normal 6 3 3 2 3 6" xfId="11780"/>
    <cellStyle name="Normal 6 3 3 2 3 7" xfId="4741"/>
    <cellStyle name="Normal 6 3 3 2 4" xfId="1710"/>
    <cellStyle name="Normal 6 3 3 2 4 2" xfId="3667"/>
    <cellStyle name="Normal 6 3 3 2 4 2 2" xfId="14333"/>
    <cellStyle name="Normal 6 3 3 2 4 2 3" xfId="9909"/>
    <cellStyle name="Normal 6 3 3 2 4 3" xfId="9910"/>
    <cellStyle name="Normal 6 3 3 2 4 4" xfId="7306"/>
    <cellStyle name="Normal 6 3 3 2 4 5" xfId="12520"/>
    <cellStyle name="Normal 6 3 3 2 4 6" xfId="5481"/>
    <cellStyle name="Normal 6 3 3 2 5" xfId="2182"/>
    <cellStyle name="Normal 6 3 3 2 5 2" xfId="4035"/>
    <cellStyle name="Normal 6 3 3 2 5 2 2" xfId="14698"/>
    <cellStyle name="Normal 6 3 3 2 5 2 3" xfId="9911"/>
    <cellStyle name="Normal 6 3 3 2 5 3" xfId="9912"/>
    <cellStyle name="Normal 6 3 3 2 5 4" xfId="7674"/>
    <cellStyle name="Normal 6 3 3 2 5 5" xfId="12885"/>
    <cellStyle name="Normal 6 3 3 2 5 6" xfId="5846"/>
    <cellStyle name="Normal 6 3 3 2 6" xfId="2326"/>
    <cellStyle name="Normal 6 3 3 2 6 2" xfId="4170"/>
    <cellStyle name="Normal 6 3 3 2 6 2 2" xfId="14833"/>
    <cellStyle name="Normal 6 3 3 2 6 2 3" xfId="9913"/>
    <cellStyle name="Normal 6 3 3 2 6 3" xfId="7809"/>
    <cellStyle name="Normal 6 3 3 2 6 4" xfId="13020"/>
    <cellStyle name="Normal 6 3 3 2 6 5" xfId="5981"/>
    <cellStyle name="Normal 6 3 3 2 7" xfId="2654"/>
    <cellStyle name="Normal 6 3 3 2 7 2" xfId="13320"/>
    <cellStyle name="Normal 6 3 3 2 7 3" xfId="9914"/>
    <cellStyle name="Normal 6 3 3 2 8" xfId="9915"/>
    <cellStyle name="Normal 6 3 3 2 9" xfId="6293"/>
    <cellStyle name="Normal 6 3 3 3" xfId="623"/>
    <cellStyle name="Normal 6 3 3 3 10" xfId="11549"/>
    <cellStyle name="Normal 6 3 3 3 11" xfId="4510"/>
    <cellStyle name="Normal 6 3 3 3 2" xfId="764"/>
    <cellStyle name="Normal 6 3 3 3 2 2" xfId="1229"/>
    <cellStyle name="Normal 6 3 3 3 2 2 2" xfId="1716"/>
    <cellStyle name="Normal 6 3 3 3 2 2 2 2" xfId="3673"/>
    <cellStyle name="Normal 6 3 3 3 2 2 2 2 2" xfId="14339"/>
    <cellStyle name="Normal 6 3 3 3 2 2 2 2 3" xfId="9916"/>
    <cellStyle name="Normal 6 3 3 3 2 2 2 3" xfId="9917"/>
    <cellStyle name="Normal 6 3 3 3 2 2 2 4" xfId="7312"/>
    <cellStyle name="Normal 6 3 3 3 2 2 2 5" xfId="12526"/>
    <cellStyle name="Normal 6 3 3 3 2 2 2 6" xfId="5487"/>
    <cellStyle name="Normal 6 3 3 3 2 2 3" xfId="3198"/>
    <cellStyle name="Normal 6 3 3 3 2 2 3 2" xfId="13864"/>
    <cellStyle name="Normal 6 3 3 3 2 2 3 3" xfId="9918"/>
    <cellStyle name="Normal 6 3 3 3 2 2 4" xfId="9919"/>
    <cellStyle name="Normal 6 3 3 3 2 2 5" xfId="6837"/>
    <cellStyle name="Normal 6 3 3 3 2 2 6" xfId="12051"/>
    <cellStyle name="Normal 6 3 3 3 2 2 7" xfId="5012"/>
    <cellStyle name="Normal 6 3 3 3 2 3" xfId="1715"/>
    <cellStyle name="Normal 6 3 3 3 2 3 2" xfId="3672"/>
    <cellStyle name="Normal 6 3 3 3 2 3 2 2" xfId="14338"/>
    <cellStyle name="Normal 6 3 3 3 2 3 2 3" xfId="9920"/>
    <cellStyle name="Normal 6 3 3 3 2 3 3" xfId="9921"/>
    <cellStyle name="Normal 6 3 3 3 2 3 4" xfId="7311"/>
    <cellStyle name="Normal 6 3 3 3 2 3 5" xfId="12525"/>
    <cellStyle name="Normal 6 3 3 3 2 3 6" xfId="5486"/>
    <cellStyle name="Normal 6 3 3 3 2 4" xfId="2831"/>
    <cellStyle name="Normal 6 3 3 3 2 4 2" xfId="13497"/>
    <cellStyle name="Normal 6 3 3 3 2 4 3" xfId="9922"/>
    <cellStyle name="Normal 6 3 3 3 2 5" xfId="9923"/>
    <cellStyle name="Normal 6 3 3 3 2 6" xfId="6470"/>
    <cellStyle name="Normal 6 3 3 3 2 7" xfId="11684"/>
    <cellStyle name="Normal 6 3 3 3 2 8" xfId="4645"/>
    <cellStyle name="Normal 6 3 3 3 3" xfId="917"/>
    <cellStyle name="Normal 6 3 3 3 3 2" xfId="1717"/>
    <cellStyle name="Normal 6 3 3 3 3 2 2" xfId="3674"/>
    <cellStyle name="Normal 6 3 3 3 3 2 2 2" xfId="14340"/>
    <cellStyle name="Normal 6 3 3 3 3 2 2 3" xfId="9924"/>
    <cellStyle name="Normal 6 3 3 3 3 2 3" xfId="9925"/>
    <cellStyle name="Normal 6 3 3 3 3 2 4" xfId="7313"/>
    <cellStyle name="Normal 6 3 3 3 3 2 5" xfId="12527"/>
    <cellStyle name="Normal 6 3 3 3 3 2 6" xfId="5488"/>
    <cellStyle name="Normal 6 3 3 3 3 3" xfId="2969"/>
    <cellStyle name="Normal 6 3 3 3 3 3 2" xfId="13635"/>
    <cellStyle name="Normal 6 3 3 3 3 3 3" xfId="9926"/>
    <cellStyle name="Normal 6 3 3 3 3 4" xfId="9927"/>
    <cellStyle name="Normal 6 3 3 3 3 5" xfId="6608"/>
    <cellStyle name="Normal 6 3 3 3 3 6" xfId="11822"/>
    <cellStyle name="Normal 6 3 3 3 3 7" xfId="4783"/>
    <cellStyle name="Normal 6 3 3 3 4" xfId="1714"/>
    <cellStyle name="Normal 6 3 3 3 4 2" xfId="3671"/>
    <cellStyle name="Normal 6 3 3 3 4 2 2" xfId="14337"/>
    <cellStyle name="Normal 6 3 3 3 4 2 3" xfId="9928"/>
    <cellStyle name="Normal 6 3 3 3 4 3" xfId="9929"/>
    <cellStyle name="Normal 6 3 3 3 4 4" xfId="7310"/>
    <cellStyle name="Normal 6 3 3 3 4 5" xfId="12524"/>
    <cellStyle name="Normal 6 3 3 3 4 6" xfId="5485"/>
    <cellStyle name="Normal 6 3 3 3 5" xfId="2224"/>
    <cellStyle name="Normal 6 3 3 3 5 2" xfId="4077"/>
    <cellStyle name="Normal 6 3 3 3 5 2 2" xfId="14740"/>
    <cellStyle name="Normal 6 3 3 3 5 2 3" xfId="9930"/>
    <cellStyle name="Normal 6 3 3 3 5 3" xfId="9931"/>
    <cellStyle name="Normal 6 3 3 3 5 4" xfId="7716"/>
    <cellStyle name="Normal 6 3 3 3 5 5" xfId="12927"/>
    <cellStyle name="Normal 6 3 3 3 5 6" xfId="5888"/>
    <cellStyle name="Normal 6 3 3 3 6" xfId="2368"/>
    <cellStyle name="Normal 6 3 3 3 6 2" xfId="4212"/>
    <cellStyle name="Normal 6 3 3 3 6 2 2" xfId="14875"/>
    <cellStyle name="Normal 6 3 3 3 6 2 3" xfId="9932"/>
    <cellStyle name="Normal 6 3 3 3 6 3" xfId="7851"/>
    <cellStyle name="Normal 6 3 3 3 6 4" xfId="13062"/>
    <cellStyle name="Normal 6 3 3 3 6 5" xfId="6023"/>
    <cellStyle name="Normal 6 3 3 3 7" xfId="2696"/>
    <cellStyle name="Normal 6 3 3 3 7 2" xfId="13362"/>
    <cellStyle name="Normal 6 3 3 3 7 3" xfId="9933"/>
    <cellStyle name="Normal 6 3 3 3 8" xfId="9934"/>
    <cellStyle name="Normal 6 3 3 3 9" xfId="6335"/>
    <cellStyle name="Normal 6 3 3 4" xfId="457"/>
    <cellStyle name="Normal 6 3 3 4 2" xfId="1027"/>
    <cellStyle name="Normal 6 3 3 4 2 2" xfId="1719"/>
    <cellStyle name="Normal 6 3 3 4 2 2 2" xfId="3676"/>
    <cellStyle name="Normal 6 3 3 4 2 2 2 2" xfId="14342"/>
    <cellStyle name="Normal 6 3 3 4 2 2 2 3" xfId="9935"/>
    <cellStyle name="Normal 6 3 3 4 2 2 3" xfId="9936"/>
    <cellStyle name="Normal 6 3 3 4 2 2 4" xfId="7315"/>
    <cellStyle name="Normal 6 3 3 4 2 2 5" xfId="12529"/>
    <cellStyle name="Normal 6 3 3 4 2 2 6" xfId="5490"/>
    <cellStyle name="Normal 6 3 3 4 2 3" xfId="3059"/>
    <cellStyle name="Normal 6 3 3 4 2 3 2" xfId="13725"/>
    <cellStyle name="Normal 6 3 3 4 2 3 3" xfId="9937"/>
    <cellStyle name="Normal 6 3 3 4 2 4" xfId="9938"/>
    <cellStyle name="Normal 6 3 3 4 2 5" xfId="6698"/>
    <cellStyle name="Normal 6 3 3 4 2 6" xfId="11912"/>
    <cellStyle name="Normal 6 3 3 4 2 7" xfId="4873"/>
    <cellStyle name="Normal 6 3 3 4 3" xfId="1718"/>
    <cellStyle name="Normal 6 3 3 4 3 2" xfId="3675"/>
    <cellStyle name="Normal 6 3 3 4 3 2 2" xfId="14341"/>
    <cellStyle name="Normal 6 3 3 4 3 2 3" xfId="9939"/>
    <cellStyle name="Normal 6 3 3 4 3 3" xfId="9940"/>
    <cellStyle name="Normal 6 3 3 4 3 4" xfId="7314"/>
    <cellStyle name="Normal 6 3 3 4 3 5" xfId="12528"/>
    <cellStyle name="Normal 6 3 3 4 3 6" xfId="5489"/>
    <cellStyle name="Normal 6 3 3 4 4" xfId="2607"/>
    <cellStyle name="Normal 6 3 3 4 4 2" xfId="13273"/>
    <cellStyle name="Normal 6 3 3 4 4 3" xfId="9941"/>
    <cellStyle name="Normal 6 3 3 4 5" xfId="9942"/>
    <cellStyle name="Normal 6 3 3 4 6" xfId="6246"/>
    <cellStyle name="Normal 6 3 3 4 7" xfId="11460"/>
    <cellStyle name="Normal 6 3 3 4 8" xfId="4421"/>
    <cellStyle name="Normal 6 3 3 5" xfId="674"/>
    <cellStyle name="Normal 6 3 3 5 2" xfId="1140"/>
    <cellStyle name="Normal 6 3 3 5 2 2" xfId="1721"/>
    <cellStyle name="Normal 6 3 3 5 2 2 2" xfId="3678"/>
    <cellStyle name="Normal 6 3 3 5 2 2 2 2" xfId="14344"/>
    <cellStyle name="Normal 6 3 3 5 2 2 2 3" xfId="9943"/>
    <cellStyle name="Normal 6 3 3 5 2 2 3" xfId="9944"/>
    <cellStyle name="Normal 6 3 3 5 2 2 4" xfId="7317"/>
    <cellStyle name="Normal 6 3 3 5 2 2 5" xfId="12531"/>
    <cellStyle name="Normal 6 3 3 5 2 2 6" xfId="5492"/>
    <cellStyle name="Normal 6 3 3 5 2 3" xfId="3109"/>
    <cellStyle name="Normal 6 3 3 5 2 3 2" xfId="13775"/>
    <cellStyle name="Normal 6 3 3 5 2 3 3" xfId="9945"/>
    <cellStyle name="Normal 6 3 3 5 2 4" xfId="9946"/>
    <cellStyle name="Normal 6 3 3 5 2 5" xfId="6748"/>
    <cellStyle name="Normal 6 3 3 5 2 6" xfId="11962"/>
    <cellStyle name="Normal 6 3 3 5 2 7" xfId="4923"/>
    <cellStyle name="Normal 6 3 3 5 3" xfId="1720"/>
    <cellStyle name="Normal 6 3 3 5 3 2" xfId="3677"/>
    <cellStyle name="Normal 6 3 3 5 3 2 2" xfId="14343"/>
    <cellStyle name="Normal 6 3 3 5 3 2 3" xfId="9947"/>
    <cellStyle name="Normal 6 3 3 5 3 3" xfId="9948"/>
    <cellStyle name="Normal 6 3 3 5 3 4" xfId="7316"/>
    <cellStyle name="Normal 6 3 3 5 3 5" xfId="12530"/>
    <cellStyle name="Normal 6 3 3 5 3 6" xfId="5491"/>
    <cellStyle name="Normal 6 3 3 5 4" xfId="2742"/>
    <cellStyle name="Normal 6 3 3 5 4 2" xfId="13408"/>
    <cellStyle name="Normal 6 3 3 5 4 3" xfId="9949"/>
    <cellStyle name="Normal 6 3 3 5 5" xfId="9950"/>
    <cellStyle name="Normal 6 3 3 5 6" xfId="6381"/>
    <cellStyle name="Normal 6 3 3 5 7" xfId="11595"/>
    <cellStyle name="Normal 6 3 3 5 8" xfId="4556"/>
    <cellStyle name="Normal 6 3 3 6" xfId="341"/>
    <cellStyle name="Normal 6 3 3 6 2" xfId="969"/>
    <cellStyle name="Normal 6 3 3 6 2 2" xfId="1723"/>
    <cellStyle name="Normal 6 3 3 6 2 2 2" xfId="3680"/>
    <cellStyle name="Normal 6 3 3 6 2 2 2 2" xfId="14346"/>
    <cellStyle name="Normal 6 3 3 6 2 2 2 3" xfId="9951"/>
    <cellStyle name="Normal 6 3 3 6 2 2 3" xfId="9952"/>
    <cellStyle name="Normal 6 3 3 6 2 2 4" xfId="7319"/>
    <cellStyle name="Normal 6 3 3 6 2 2 5" xfId="12533"/>
    <cellStyle name="Normal 6 3 3 6 2 2 6" xfId="5494"/>
    <cellStyle name="Normal 6 3 3 6 2 3" xfId="3015"/>
    <cellStyle name="Normal 6 3 3 6 2 3 2" xfId="13681"/>
    <cellStyle name="Normal 6 3 3 6 2 3 3" xfId="9953"/>
    <cellStyle name="Normal 6 3 3 6 2 4" xfId="9954"/>
    <cellStyle name="Normal 6 3 3 6 2 5" xfId="6654"/>
    <cellStyle name="Normal 6 3 3 6 2 6" xfId="11868"/>
    <cellStyle name="Normal 6 3 3 6 2 7" xfId="4829"/>
    <cellStyle name="Normal 6 3 3 6 3" xfId="1722"/>
    <cellStyle name="Normal 6 3 3 6 3 2" xfId="3679"/>
    <cellStyle name="Normal 6 3 3 6 3 2 2" xfId="14345"/>
    <cellStyle name="Normal 6 3 3 6 3 2 3" xfId="9955"/>
    <cellStyle name="Normal 6 3 3 6 3 3" xfId="9956"/>
    <cellStyle name="Normal 6 3 3 6 3 4" xfId="7318"/>
    <cellStyle name="Normal 6 3 3 6 3 5" xfId="12532"/>
    <cellStyle name="Normal 6 3 3 6 3 6" xfId="5493"/>
    <cellStyle name="Normal 6 3 3 6 4" xfId="2558"/>
    <cellStyle name="Normal 6 3 3 6 4 2" xfId="13224"/>
    <cellStyle name="Normal 6 3 3 6 4 3" xfId="9957"/>
    <cellStyle name="Normal 6 3 3 6 5" xfId="9958"/>
    <cellStyle name="Normal 6 3 3 6 6" xfId="6197"/>
    <cellStyle name="Normal 6 3 3 6 7" xfId="11411"/>
    <cellStyle name="Normal 6 3 3 6 8" xfId="4372"/>
    <cellStyle name="Normal 6 3 3 7" xfId="823"/>
    <cellStyle name="Normal 6 3 3 7 2" xfId="1724"/>
    <cellStyle name="Normal 6 3 3 7 2 2" xfId="3681"/>
    <cellStyle name="Normal 6 3 3 7 2 2 2" xfId="14347"/>
    <cellStyle name="Normal 6 3 3 7 2 2 3" xfId="9959"/>
    <cellStyle name="Normal 6 3 3 7 2 3" xfId="9960"/>
    <cellStyle name="Normal 6 3 3 7 2 4" xfId="7320"/>
    <cellStyle name="Normal 6 3 3 7 2 5" xfId="12534"/>
    <cellStyle name="Normal 6 3 3 7 2 6" xfId="5495"/>
    <cellStyle name="Normal 6 3 3 7 3" xfId="2880"/>
    <cellStyle name="Normal 6 3 3 7 3 2" xfId="13546"/>
    <cellStyle name="Normal 6 3 3 7 3 3" xfId="9961"/>
    <cellStyle name="Normal 6 3 3 7 4" xfId="9962"/>
    <cellStyle name="Normal 6 3 3 7 5" xfId="6519"/>
    <cellStyle name="Normal 6 3 3 7 6" xfId="11733"/>
    <cellStyle name="Normal 6 3 3 7 7" xfId="4694"/>
    <cellStyle name="Normal 6 3 3 8" xfId="1290"/>
    <cellStyle name="Normal 6 3 3 8 2" xfId="3247"/>
    <cellStyle name="Normal 6 3 3 8 2 2" xfId="13913"/>
    <cellStyle name="Normal 6 3 3 8 2 3" xfId="9963"/>
    <cellStyle name="Normal 6 3 3 8 3" xfId="9964"/>
    <cellStyle name="Normal 6 3 3 8 4" xfId="6886"/>
    <cellStyle name="Normal 6 3 3 8 5" xfId="12100"/>
    <cellStyle name="Normal 6 3 3 8 6" xfId="5061"/>
    <cellStyle name="Normal 6 3 3 9" xfId="233"/>
    <cellStyle name="Normal 6 3 3 9 2" xfId="2513"/>
    <cellStyle name="Normal 6 3 3 9 2 2" xfId="13180"/>
    <cellStyle name="Normal 6 3 3 9 2 3" xfId="9965"/>
    <cellStyle name="Normal 6 3 3 9 3" xfId="9966"/>
    <cellStyle name="Normal 6 3 3 9 4" xfId="6152"/>
    <cellStyle name="Normal 6 3 3 9 5" xfId="11367"/>
    <cellStyle name="Normal 6 3 3 9 6" xfId="4328"/>
    <cellStyle name="Normal 6 3 4" xfId="558"/>
    <cellStyle name="Normal 6 3 4 10" xfId="11505"/>
    <cellStyle name="Normal 6 3 4 11" xfId="4466"/>
    <cellStyle name="Normal 6 3 4 2" xfId="719"/>
    <cellStyle name="Normal 6 3 4 2 2" xfId="1185"/>
    <cellStyle name="Normal 6 3 4 2 2 2" xfId="1727"/>
    <cellStyle name="Normal 6 3 4 2 2 2 2" xfId="3684"/>
    <cellStyle name="Normal 6 3 4 2 2 2 2 2" xfId="14350"/>
    <cellStyle name="Normal 6 3 4 2 2 2 2 3" xfId="9967"/>
    <cellStyle name="Normal 6 3 4 2 2 2 3" xfId="9968"/>
    <cellStyle name="Normal 6 3 4 2 2 2 4" xfId="7323"/>
    <cellStyle name="Normal 6 3 4 2 2 2 5" xfId="12537"/>
    <cellStyle name="Normal 6 3 4 2 2 2 6" xfId="5498"/>
    <cellStyle name="Normal 6 3 4 2 2 3" xfId="3154"/>
    <cellStyle name="Normal 6 3 4 2 2 3 2" xfId="13820"/>
    <cellStyle name="Normal 6 3 4 2 2 3 3" xfId="9969"/>
    <cellStyle name="Normal 6 3 4 2 2 4" xfId="9970"/>
    <cellStyle name="Normal 6 3 4 2 2 5" xfId="6793"/>
    <cellStyle name="Normal 6 3 4 2 2 6" xfId="12007"/>
    <cellStyle name="Normal 6 3 4 2 2 7" xfId="4968"/>
    <cellStyle name="Normal 6 3 4 2 3" xfId="1726"/>
    <cellStyle name="Normal 6 3 4 2 3 2" xfId="3683"/>
    <cellStyle name="Normal 6 3 4 2 3 2 2" xfId="14349"/>
    <cellStyle name="Normal 6 3 4 2 3 2 3" xfId="9971"/>
    <cellStyle name="Normal 6 3 4 2 3 3" xfId="9972"/>
    <cellStyle name="Normal 6 3 4 2 3 4" xfId="7322"/>
    <cellStyle name="Normal 6 3 4 2 3 5" xfId="12536"/>
    <cellStyle name="Normal 6 3 4 2 3 6" xfId="5497"/>
    <cellStyle name="Normal 6 3 4 2 4" xfId="2787"/>
    <cellStyle name="Normal 6 3 4 2 4 2" xfId="13453"/>
    <cellStyle name="Normal 6 3 4 2 4 3" xfId="9973"/>
    <cellStyle name="Normal 6 3 4 2 5" xfId="9974"/>
    <cellStyle name="Normal 6 3 4 2 6" xfId="6426"/>
    <cellStyle name="Normal 6 3 4 2 7" xfId="11640"/>
    <cellStyle name="Normal 6 3 4 2 8" xfId="4601"/>
    <cellStyle name="Normal 6 3 4 3" xfId="872"/>
    <cellStyle name="Normal 6 3 4 3 2" xfId="1728"/>
    <cellStyle name="Normal 6 3 4 3 2 2" xfId="3685"/>
    <cellStyle name="Normal 6 3 4 3 2 2 2" xfId="14351"/>
    <cellStyle name="Normal 6 3 4 3 2 2 3" xfId="9975"/>
    <cellStyle name="Normal 6 3 4 3 2 3" xfId="9976"/>
    <cellStyle name="Normal 6 3 4 3 2 4" xfId="7324"/>
    <cellStyle name="Normal 6 3 4 3 2 5" xfId="12538"/>
    <cellStyle name="Normal 6 3 4 3 2 6" xfId="5499"/>
    <cellStyle name="Normal 6 3 4 3 3" xfId="2925"/>
    <cellStyle name="Normal 6 3 4 3 3 2" xfId="13591"/>
    <cellStyle name="Normal 6 3 4 3 3 3" xfId="9977"/>
    <cellStyle name="Normal 6 3 4 3 4" xfId="9978"/>
    <cellStyle name="Normal 6 3 4 3 5" xfId="6564"/>
    <cellStyle name="Normal 6 3 4 3 6" xfId="11778"/>
    <cellStyle name="Normal 6 3 4 3 7" xfId="4739"/>
    <cellStyle name="Normal 6 3 4 4" xfId="1725"/>
    <cellStyle name="Normal 6 3 4 4 2" xfId="3682"/>
    <cellStyle name="Normal 6 3 4 4 2 2" xfId="14348"/>
    <cellStyle name="Normal 6 3 4 4 2 3" xfId="9979"/>
    <cellStyle name="Normal 6 3 4 4 3" xfId="9980"/>
    <cellStyle name="Normal 6 3 4 4 4" xfId="7321"/>
    <cellStyle name="Normal 6 3 4 4 5" xfId="12535"/>
    <cellStyle name="Normal 6 3 4 4 6" xfId="5496"/>
    <cellStyle name="Normal 6 3 4 5" xfId="2180"/>
    <cellStyle name="Normal 6 3 4 5 2" xfId="4033"/>
    <cellStyle name="Normal 6 3 4 5 2 2" xfId="14696"/>
    <cellStyle name="Normal 6 3 4 5 2 3" xfId="9981"/>
    <cellStyle name="Normal 6 3 4 5 3" xfId="9982"/>
    <cellStyle name="Normal 6 3 4 5 4" xfId="7672"/>
    <cellStyle name="Normal 6 3 4 5 5" xfId="12883"/>
    <cellStyle name="Normal 6 3 4 5 6" xfId="5844"/>
    <cellStyle name="Normal 6 3 4 6" xfId="2324"/>
    <cellStyle name="Normal 6 3 4 6 2" xfId="4168"/>
    <cellStyle name="Normal 6 3 4 6 2 2" xfId="14831"/>
    <cellStyle name="Normal 6 3 4 6 2 3" xfId="9983"/>
    <cellStyle name="Normal 6 3 4 6 3" xfId="7807"/>
    <cellStyle name="Normal 6 3 4 6 4" xfId="13018"/>
    <cellStyle name="Normal 6 3 4 6 5" xfId="5979"/>
    <cellStyle name="Normal 6 3 4 7" xfId="2652"/>
    <cellStyle name="Normal 6 3 4 7 2" xfId="13318"/>
    <cellStyle name="Normal 6 3 4 7 3" xfId="9984"/>
    <cellStyle name="Normal 6 3 4 8" xfId="9985"/>
    <cellStyle name="Normal 6 3 4 9" xfId="6291"/>
    <cellStyle name="Normal 6 3 5" xfId="621"/>
    <cellStyle name="Normal 6 3 5 10" xfId="11547"/>
    <cellStyle name="Normal 6 3 5 11" xfId="4508"/>
    <cellStyle name="Normal 6 3 5 2" xfId="762"/>
    <cellStyle name="Normal 6 3 5 2 2" xfId="1227"/>
    <cellStyle name="Normal 6 3 5 2 2 2" xfId="1731"/>
    <cellStyle name="Normal 6 3 5 2 2 2 2" xfId="3688"/>
    <cellStyle name="Normal 6 3 5 2 2 2 2 2" xfId="14354"/>
    <cellStyle name="Normal 6 3 5 2 2 2 2 3" xfId="9986"/>
    <cellStyle name="Normal 6 3 5 2 2 2 3" xfId="9987"/>
    <cellStyle name="Normal 6 3 5 2 2 2 4" xfId="7327"/>
    <cellStyle name="Normal 6 3 5 2 2 2 5" xfId="12541"/>
    <cellStyle name="Normal 6 3 5 2 2 2 6" xfId="5502"/>
    <cellStyle name="Normal 6 3 5 2 2 3" xfId="3196"/>
    <cellStyle name="Normal 6 3 5 2 2 3 2" xfId="13862"/>
    <cellStyle name="Normal 6 3 5 2 2 3 3" xfId="9988"/>
    <cellStyle name="Normal 6 3 5 2 2 4" xfId="9989"/>
    <cellStyle name="Normal 6 3 5 2 2 5" xfId="6835"/>
    <cellStyle name="Normal 6 3 5 2 2 6" xfId="12049"/>
    <cellStyle name="Normal 6 3 5 2 2 7" xfId="5010"/>
    <cellStyle name="Normal 6 3 5 2 3" xfId="1730"/>
    <cellStyle name="Normal 6 3 5 2 3 2" xfId="3687"/>
    <cellStyle name="Normal 6 3 5 2 3 2 2" xfId="14353"/>
    <cellStyle name="Normal 6 3 5 2 3 2 3" xfId="9990"/>
    <cellStyle name="Normal 6 3 5 2 3 3" xfId="9991"/>
    <cellStyle name="Normal 6 3 5 2 3 4" xfId="7326"/>
    <cellStyle name="Normal 6 3 5 2 3 5" xfId="12540"/>
    <cellStyle name="Normal 6 3 5 2 3 6" xfId="5501"/>
    <cellStyle name="Normal 6 3 5 2 4" xfId="2829"/>
    <cellStyle name="Normal 6 3 5 2 4 2" xfId="13495"/>
    <cellStyle name="Normal 6 3 5 2 4 3" xfId="9992"/>
    <cellStyle name="Normal 6 3 5 2 5" xfId="9993"/>
    <cellStyle name="Normal 6 3 5 2 6" xfId="6468"/>
    <cellStyle name="Normal 6 3 5 2 7" xfId="11682"/>
    <cellStyle name="Normal 6 3 5 2 8" xfId="4643"/>
    <cellStyle name="Normal 6 3 5 3" xfId="915"/>
    <cellStyle name="Normal 6 3 5 3 2" xfId="1732"/>
    <cellStyle name="Normal 6 3 5 3 2 2" xfId="3689"/>
    <cellStyle name="Normal 6 3 5 3 2 2 2" xfId="14355"/>
    <cellStyle name="Normal 6 3 5 3 2 2 3" xfId="9994"/>
    <cellStyle name="Normal 6 3 5 3 2 3" xfId="9995"/>
    <cellStyle name="Normal 6 3 5 3 2 4" xfId="7328"/>
    <cellStyle name="Normal 6 3 5 3 2 5" xfId="12542"/>
    <cellStyle name="Normal 6 3 5 3 2 6" xfId="5503"/>
    <cellStyle name="Normal 6 3 5 3 3" xfId="2967"/>
    <cellStyle name="Normal 6 3 5 3 3 2" xfId="13633"/>
    <cellStyle name="Normal 6 3 5 3 3 3" xfId="9996"/>
    <cellStyle name="Normal 6 3 5 3 4" xfId="9997"/>
    <cellStyle name="Normal 6 3 5 3 5" xfId="6606"/>
    <cellStyle name="Normal 6 3 5 3 6" xfId="11820"/>
    <cellStyle name="Normal 6 3 5 3 7" xfId="4781"/>
    <cellStyle name="Normal 6 3 5 4" xfId="1729"/>
    <cellStyle name="Normal 6 3 5 4 2" xfId="3686"/>
    <cellStyle name="Normal 6 3 5 4 2 2" xfId="14352"/>
    <cellStyle name="Normal 6 3 5 4 2 3" xfId="9998"/>
    <cellStyle name="Normal 6 3 5 4 3" xfId="9999"/>
    <cellStyle name="Normal 6 3 5 4 4" xfId="7325"/>
    <cellStyle name="Normal 6 3 5 4 5" xfId="12539"/>
    <cellStyle name="Normal 6 3 5 4 6" xfId="5500"/>
    <cellStyle name="Normal 6 3 5 5" xfId="2222"/>
    <cellStyle name="Normal 6 3 5 5 2" xfId="4075"/>
    <cellStyle name="Normal 6 3 5 5 2 2" xfId="14738"/>
    <cellStyle name="Normal 6 3 5 5 2 3" xfId="10000"/>
    <cellStyle name="Normal 6 3 5 5 3" xfId="10001"/>
    <cellStyle name="Normal 6 3 5 5 4" xfId="7714"/>
    <cellStyle name="Normal 6 3 5 5 5" xfId="12925"/>
    <cellStyle name="Normal 6 3 5 5 6" xfId="5886"/>
    <cellStyle name="Normal 6 3 5 6" xfId="2366"/>
    <cellStyle name="Normal 6 3 5 6 2" xfId="4210"/>
    <cellStyle name="Normal 6 3 5 6 2 2" xfId="14873"/>
    <cellStyle name="Normal 6 3 5 6 2 3" xfId="10002"/>
    <cellStyle name="Normal 6 3 5 6 3" xfId="7849"/>
    <cellStyle name="Normal 6 3 5 6 4" xfId="13060"/>
    <cellStyle name="Normal 6 3 5 6 5" xfId="6021"/>
    <cellStyle name="Normal 6 3 5 7" xfId="2694"/>
    <cellStyle name="Normal 6 3 5 7 2" xfId="13360"/>
    <cellStyle name="Normal 6 3 5 7 3" xfId="10003"/>
    <cellStyle name="Normal 6 3 5 8" xfId="10004"/>
    <cellStyle name="Normal 6 3 5 9" xfId="6333"/>
    <cellStyle name="Normal 6 3 6" xfId="455"/>
    <cellStyle name="Normal 6 3 6 2" xfId="1025"/>
    <cellStyle name="Normal 6 3 6 2 2" xfId="1734"/>
    <cellStyle name="Normal 6 3 6 2 2 2" xfId="3691"/>
    <cellStyle name="Normal 6 3 6 2 2 2 2" xfId="14357"/>
    <cellStyle name="Normal 6 3 6 2 2 2 3" xfId="10005"/>
    <cellStyle name="Normal 6 3 6 2 2 3" xfId="10006"/>
    <cellStyle name="Normal 6 3 6 2 2 4" xfId="7330"/>
    <cellStyle name="Normal 6 3 6 2 2 5" xfId="12544"/>
    <cellStyle name="Normal 6 3 6 2 2 6" xfId="5505"/>
    <cellStyle name="Normal 6 3 6 2 3" xfId="3057"/>
    <cellStyle name="Normal 6 3 6 2 3 2" xfId="13723"/>
    <cellStyle name="Normal 6 3 6 2 3 3" xfId="10007"/>
    <cellStyle name="Normal 6 3 6 2 4" xfId="10008"/>
    <cellStyle name="Normal 6 3 6 2 5" xfId="6696"/>
    <cellStyle name="Normal 6 3 6 2 6" xfId="11910"/>
    <cellStyle name="Normal 6 3 6 2 7" xfId="4871"/>
    <cellStyle name="Normal 6 3 6 3" xfId="1733"/>
    <cellStyle name="Normal 6 3 6 3 2" xfId="3690"/>
    <cellStyle name="Normal 6 3 6 3 2 2" xfId="14356"/>
    <cellStyle name="Normal 6 3 6 3 2 3" xfId="10009"/>
    <cellStyle name="Normal 6 3 6 3 3" xfId="10010"/>
    <cellStyle name="Normal 6 3 6 3 4" xfId="7329"/>
    <cellStyle name="Normal 6 3 6 3 5" xfId="12543"/>
    <cellStyle name="Normal 6 3 6 3 6" xfId="5504"/>
    <cellStyle name="Normal 6 3 6 4" xfId="2605"/>
    <cellStyle name="Normal 6 3 6 4 2" xfId="13271"/>
    <cellStyle name="Normal 6 3 6 4 3" xfId="10011"/>
    <cellStyle name="Normal 6 3 6 5" xfId="10012"/>
    <cellStyle name="Normal 6 3 6 6" xfId="6244"/>
    <cellStyle name="Normal 6 3 6 7" xfId="11458"/>
    <cellStyle name="Normal 6 3 6 8" xfId="4419"/>
    <cellStyle name="Normal 6 3 7" xfId="672"/>
    <cellStyle name="Normal 6 3 7 2" xfId="1138"/>
    <cellStyle name="Normal 6 3 7 2 2" xfId="1736"/>
    <cellStyle name="Normal 6 3 7 2 2 2" xfId="3693"/>
    <cellStyle name="Normal 6 3 7 2 2 2 2" xfId="14359"/>
    <cellStyle name="Normal 6 3 7 2 2 2 3" xfId="10013"/>
    <cellStyle name="Normal 6 3 7 2 2 3" xfId="10014"/>
    <cellStyle name="Normal 6 3 7 2 2 4" xfId="7332"/>
    <cellStyle name="Normal 6 3 7 2 2 5" xfId="12546"/>
    <cellStyle name="Normal 6 3 7 2 2 6" xfId="5507"/>
    <cellStyle name="Normal 6 3 7 2 3" xfId="3107"/>
    <cellStyle name="Normal 6 3 7 2 3 2" xfId="13773"/>
    <cellStyle name="Normal 6 3 7 2 3 3" xfId="10015"/>
    <cellStyle name="Normal 6 3 7 2 4" xfId="10016"/>
    <cellStyle name="Normal 6 3 7 2 5" xfId="6746"/>
    <cellStyle name="Normal 6 3 7 2 6" xfId="11960"/>
    <cellStyle name="Normal 6 3 7 2 7" xfId="4921"/>
    <cellStyle name="Normal 6 3 7 3" xfId="1735"/>
    <cellStyle name="Normal 6 3 7 3 2" xfId="3692"/>
    <cellStyle name="Normal 6 3 7 3 2 2" xfId="14358"/>
    <cellStyle name="Normal 6 3 7 3 2 3" xfId="10017"/>
    <cellStyle name="Normal 6 3 7 3 3" xfId="10018"/>
    <cellStyle name="Normal 6 3 7 3 4" xfId="7331"/>
    <cellStyle name="Normal 6 3 7 3 5" xfId="12545"/>
    <cellStyle name="Normal 6 3 7 3 6" xfId="5506"/>
    <cellStyle name="Normal 6 3 7 4" xfId="2740"/>
    <cellStyle name="Normal 6 3 7 4 2" xfId="13406"/>
    <cellStyle name="Normal 6 3 7 4 3" xfId="10019"/>
    <cellStyle name="Normal 6 3 7 5" xfId="10020"/>
    <cellStyle name="Normal 6 3 7 6" xfId="6379"/>
    <cellStyle name="Normal 6 3 7 7" xfId="11593"/>
    <cellStyle name="Normal 6 3 7 8" xfId="4554"/>
    <cellStyle name="Normal 6 3 8" xfId="339"/>
    <cellStyle name="Normal 6 3 8 2" xfId="967"/>
    <cellStyle name="Normal 6 3 8 2 2" xfId="1738"/>
    <cellStyle name="Normal 6 3 8 2 2 2" xfId="3695"/>
    <cellStyle name="Normal 6 3 8 2 2 2 2" xfId="14361"/>
    <cellStyle name="Normal 6 3 8 2 2 2 3" xfId="10021"/>
    <cellStyle name="Normal 6 3 8 2 2 3" xfId="10022"/>
    <cellStyle name="Normal 6 3 8 2 2 4" xfId="7334"/>
    <cellStyle name="Normal 6 3 8 2 2 5" xfId="12548"/>
    <cellStyle name="Normal 6 3 8 2 2 6" xfId="5509"/>
    <cellStyle name="Normal 6 3 8 2 3" xfId="3013"/>
    <cellStyle name="Normal 6 3 8 2 3 2" xfId="13679"/>
    <cellStyle name="Normal 6 3 8 2 3 3" xfId="10023"/>
    <cellStyle name="Normal 6 3 8 2 4" xfId="10024"/>
    <cellStyle name="Normal 6 3 8 2 5" xfId="6652"/>
    <cellStyle name="Normal 6 3 8 2 6" xfId="11866"/>
    <cellStyle name="Normal 6 3 8 2 7" xfId="4827"/>
    <cellStyle name="Normal 6 3 8 3" xfId="1737"/>
    <cellStyle name="Normal 6 3 8 3 2" xfId="3694"/>
    <cellStyle name="Normal 6 3 8 3 2 2" xfId="14360"/>
    <cellStyle name="Normal 6 3 8 3 2 3" xfId="10025"/>
    <cellStyle name="Normal 6 3 8 3 3" xfId="10026"/>
    <cellStyle name="Normal 6 3 8 3 4" xfId="7333"/>
    <cellStyle name="Normal 6 3 8 3 5" xfId="12547"/>
    <cellStyle name="Normal 6 3 8 3 6" xfId="5508"/>
    <cellStyle name="Normal 6 3 8 4" xfId="2556"/>
    <cellStyle name="Normal 6 3 8 4 2" xfId="13222"/>
    <cellStyle name="Normal 6 3 8 4 3" xfId="10027"/>
    <cellStyle name="Normal 6 3 8 5" xfId="10028"/>
    <cellStyle name="Normal 6 3 8 6" xfId="6195"/>
    <cellStyle name="Normal 6 3 8 7" xfId="11409"/>
    <cellStyle name="Normal 6 3 8 8" xfId="4370"/>
    <cellStyle name="Normal 6 3 9" xfId="821"/>
    <cellStyle name="Normal 6 3 9 2" xfId="1739"/>
    <cellStyle name="Normal 6 3 9 2 2" xfId="3696"/>
    <cellStyle name="Normal 6 3 9 2 2 2" xfId="14362"/>
    <cellStyle name="Normal 6 3 9 2 2 3" xfId="10029"/>
    <cellStyle name="Normal 6 3 9 2 3" xfId="10030"/>
    <cellStyle name="Normal 6 3 9 2 4" xfId="7335"/>
    <cellStyle name="Normal 6 3 9 2 5" xfId="12549"/>
    <cellStyle name="Normal 6 3 9 2 6" xfId="5510"/>
    <cellStyle name="Normal 6 3 9 3" xfId="2878"/>
    <cellStyle name="Normal 6 3 9 3 2" xfId="13544"/>
    <cellStyle name="Normal 6 3 9 3 3" xfId="10031"/>
    <cellStyle name="Normal 6 3 9 4" xfId="10032"/>
    <cellStyle name="Normal 6 3 9 5" xfId="6517"/>
    <cellStyle name="Normal 6 3 9 6" xfId="11731"/>
    <cellStyle name="Normal 6 3 9 7" xfId="4692"/>
    <cellStyle name="Normal 6 4" xfId="99"/>
    <cellStyle name="Normal 6 4 10" xfId="2129"/>
    <cellStyle name="Normal 6 4 10 2" xfId="3988"/>
    <cellStyle name="Normal 6 4 10 2 2" xfId="14651"/>
    <cellStyle name="Normal 6 4 10 2 3" xfId="10033"/>
    <cellStyle name="Normal 6 4 10 3" xfId="10034"/>
    <cellStyle name="Normal 6 4 10 4" xfId="7627"/>
    <cellStyle name="Normal 6 4 10 5" xfId="12838"/>
    <cellStyle name="Normal 6 4 10 6" xfId="5799"/>
    <cellStyle name="Normal 6 4 11" xfId="2280"/>
    <cellStyle name="Normal 6 4 11 2" xfId="4124"/>
    <cellStyle name="Normal 6 4 11 2 2" xfId="14787"/>
    <cellStyle name="Normal 6 4 11 2 3" xfId="10035"/>
    <cellStyle name="Normal 6 4 11 3" xfId="7763"/>
    <cellStyle name="Normal 6 4 11 4" xfId="12974"/>
    <cellStyle name="Normal 6 4 11 5" xfId="5935"/>
    <cellStyle name="Normal 6 4 12" xfId="2457"/>
    <cellStyle name="Normal 6 4 12 2" xfId="10036"/>
    <cellStyle name="Normal 6 4 12 3" xfId="13125"/>
    <cellStyle name="Normal 6 4 12 4" xfId="6074"/>
    <cellStyle name="Normal 6 4 13" xfId="10037"/>
    <cellStyle name="Normal 6 4 14" xfId="6096"/>
    <cellStyle name="Normal 6 4 15" xfId="11312"/>
    <cellStyle name="Normal 6 4 16" xfId="4273"/>
    <cellStyle name="Normal 6 4 2" xfId="561"/>
    <cellStyle name="Normal 6 4 2 10" xfId="11508"/>
    <cellStyle name="Normal 6 4 2 11" xfId="4469"/>
    <cellStyle name="Normal 6 4 2 2" xfId="722"/>
    <cellStyle name="Normal 6 4 2 2 2" xfId="1188"/>
    <cellStyle name="Normal 6 4 2 2 2 2" xfId="1742"/>
    <cellStyle name="Normal 6 4 2 2 2 2 2" xfId="3699"/>
    <cellStyle name="Normal 6 4 2 2 2 2 2 2" xfId="14365"/>
    <cellStyle name="Normal 6 4 2 2 2 2 2 3" xfId="10038"/>
    <cellStyle name="Normal 6 4 2 2 2 2 3" xfId="10039"/>
    <cellStyle name="Normal 6 4 2 2 2 2 4" xfId="7338"/>
    <cellStyle name="Normal 6 4 2 2 2 2 5" xfId="12552"/>
    <cellStyle name="Normal 6 4 2 2 2 2 6" xfId="5513"/>
    <cellStyle name="Normal 6 4 2 2 2 3" xfId="3157"/>
    <cellStyle name="Normal 6 4 2 2 2 3 2" xfId="13823"/>
    <cellStyle name="Normal 6 4 2 2 2 3 3" xfId="10040"/>
    <cellStyle name="Normal 6 4 2 2 2 4" xfId="10041"/>
    <cellStyle name="Normal 6 4 2 2 2 5" xfId="6796"/>
    <cellStyle name="Normal 6 4 2 2 2 6" xfId="12010"/>
    <cellStyle name="Normal 6 4 2 2 2 7" xfId="4971"/>
    <cellStyle name="Normal 6 4 2 2 3" xfId="1741"/>
    <cellStyle name="Normal 6 4 2 2 3 2" xfId="3698"/>
    <cellStyle name="Normal 6 4 2 2 3 2 2" xfId="14364"/>
    <cellStyle name="Normal 6 4 2 2 3 2 3" xfId="10042"/>
    <cellStyle name="Normal 6 4 2 2 3 3" xfId="10043"/>
    <cellStyle name="Normal 6 4 2 2 3 4" xfId="7337"/>
    <cellStyle name="Normal 6 4 2 2 3 5" xfId="12551"/>
    <cellStyle name="Normal 6 4 2 2 3 6" xfId="5512"/>
    <cellStyle name="Normal 6 4 2 2 4" xfId="2790"/>
    <cellStyle name="Normal 6 4 2 2 4 2" xfId="13456"/>
    <cellStyle name="Normal 6 4 2 2 4 3" xfId="10044"/>
    <cellStyle name="Normal 6 4 2 2 5" xfId="10045"/>
    <cellStyle name="Normal 6 4 2 2 6" xfId="6429"/>
    <cellStyle name="Normal 6 4 2 2 7" xfId="11643"/>
    <cellStyle name="Normal 6 4 2 2 8" xfId="4604"/>
    <cellStyle name="Normal 6 4 2 3" xfId="875"/>
    <cellStyle name="Normal 6 4 2 3 2" xfId="1743"/>
    <cellStyle name="Normal 6 4 2 3 2 2" xfId="3700"/>
    <cellStyle name="Normal 6 4 2 3 2 2 2" xfId="14366"/>
    <cellStyle name="Normal 6 4 2 3 2 2 3" xfId="10046"/>
    <cellStyle name="Normal 6 4 2 3 2 3" xfId="10047"/>
    <cellStyle name="Normal 6 4 2 3 2 4" xfId="7339"/>
    <cellStyle name="Normal 6 4 2 3 2 5" xfId="12553"/>
    <cellStyle name="Normal 6 4 2 3 2 6" xfId="5514"/>
    <cellStyle name="Normal 6 4 2 3 3" xfId="2928"/>
    <cellStyle name="Normal 6 4 2 3 3 2" xfId="13594"/>
    <cellStyle name="Normal 6 4 2 3 3 3" xfId="10048"/>
    <cellStyle name="Normal 6 4 2 3 4" xfId="10049"/>
    <cellStyle name="Normal 6 4 2 3 5" xfId="6567"/>
    <cellStyle name="Normal 6 4 2 3 6" xfId="11781"/>
    <cellStyle name="Normal 6 4 2 3 7" xfId="4742"/>
    <cellStyle name="Normal 6 4 2 4" xfId="1740"/>
    <cellStyle name="Normal 6 4 2 4 2" xfId="3697"/>
    <cellStyle name="Normal 6 4 2 4 2 2" xfId="14363"/>
    <cellStyle name="Normal 6 4 2 4 2 3" xfId="10050"/>
    <cellStyle name="Normal 6 4 2 4 3" xfId="10051"/>
    <cellStyle name="Normal 6 4 2 4 4" xfId="7336"/>
    <cellStyle name="Normal 6 4 2 4 5" xfId="12550"/>
    <cellStyle name="Normal 6 4 2 4 6" xfId="5511"/>
    <cellStyle name="Normal 6 4 2 5" xfId="2183"/>
    <cellStyle name="Normal 6 4 2 5 2" xfId="4036"/>
    <cellStyle name="Normal 6 4 2 5 2 2" xfId="14699"/>
    <cellStyle name="Normal 6 4 2 5 2 3" xfId="10052"/>
    <cellStyle name="Normal 6 4 2 5 3" xfId="10053"/>
    <cellStyle name="Normal 6 4 2 5 4" xfId="7675"/>
    <cellStyle name="Normal 6 4 2 5 5" xfId="12886"/>
    <cellStyle name="Normal 6 4 2 5 6" xfId="5847"/>
    <cellStyle name="Normal 6 4 2 6" xfId="2327"/>
    <cellStyle name="Normal 6 4 2 6 2" xfId="4171"/>
    <cellStyle name="Normal 6 4 2 6 2 2" xfId="14834"/>
    <cellStyle name="Normal 6 4 2 6 2 3" xfId="10054"/>
    <cellStyle name="Normal 6 4 2 6 3" xfId="7810"/>
    <cellStyle name="Normal 6 4 2 6 4" xfId="13021"/>
    <cellStyle name="Normal 6 4 2 6 5" xfId="5982"/>
    <cellStyle name="Normal 6 4 2 7" xfId="2655"/>
    <cellStyle name="Normal 6 4 2 7 2" xfId="13321"/>
    <cellStyle name="Normal 6 4 2 7 3" xfId="10055"/>
    <cellStyle name="Normal 6 4 2 8" xfId="10056"/>
    <cellStyle name="Normal 6 4 2 9" xfId="6294"/>
    <cellStyle name="Normal 6 4 3" xfId="624"/>
    <cellStyle name="Normal 6 4 3 10" xfId="11550"/>
    <cellStyle name="Normal 6 4 3 11" xfId="4511"/>
    <cellStyle name="Normal 6 4 3 2" xfId="765"/>
    <cellStyle name="Normal 6 4 3 2 2" xfId="1230"/>
    <cellStyle name="Normal 6 4 3 2 2 2" xfId="1746"/>
    <cellStyle name="Normal 6 4 3 2 2 2 2" xfId="3703"/>
    <cellStyle name="Normal 6 4 3 2 2 2 2 2" xfId="14369"/>
    <cellStyle name="Normal 6 4 3 2 2 2 2 3" xfId="10057"/>
    <cellStyle name="Normal 6 4 3 2 2 2 3" xfId="10058"/>
    <cellStyle name="Normal 6 4 3 2 2 2 4" xfId="7342"/>
    <cellStyle name="Normal 6 4 3 2 2 2 5" xfId="12556"/>
    <cellStyle name="Normal 6 4 3 2 2 2 6" xfId="5517"/>
    <cellStyle name="Normal 6 4 3 2 2 3" xfId="3199"/>
    <cellStyle name="Normal 6 4 3 2 2 3 2" xfId="13865"/>
    <cellStyle name="Normal 6 4 3 2 2 3 3" xfId="10059"/>
    <cellStyle name="Normal 6 4 3 2 2 4" xfId="10060"/>
    <cellStyle name="Normal 6 4 3 2 2 5" xfId="6838"/>
    <cellStyle name="Normal 6 4 3 2 2 6" xfId="12052"/>
    <cellStyle name="Normal 6 4 3 2 2 7" xfId="5013"/>
    <cellStyle name="Normal 6 4 3 2 3" xfId="1745"/>
    <cellStyle name="Normal 6 4 3 2 3 2" xfId="3702"/>
    <cellStyle name="Normal 6 4 3 2 3 2 2" xfId="14368"/>
    <cellStyle name="Normal 6 4 3 2 3 2 3" xfId="10061"/>
    <cellStyle name="Normal 6 4 3 2 3 3" xfId="10062"/>
    <cellStyle name="Normal 6 4 3 2 3 4" xfId="7341"/>
    <cellStyle name="Normal 6 4 3 2 3 5" xfId="12555"/>
    <cellStyle name="Normal 6 4 3 2 3 6" xfId="5516"/>
    <cellStyle name="Normal 6 4 3 2 4" xfId="2832"/>
    <cellStyle name="Normal 6 4 3 2 4 2" xfId="13498"/>
    <cellStyle name="Normal 6 4 3 2 4 3" xfId="10063"/>
    <cellStyle name="Normal 6 4 3 2 5" xfId="10064"/>
    <cellStyle name="Normal 6 4 3 2 6" xfId="6471"/>
    <cellStyle name="Normal 6 4 3 2 7" xfId="11685"/>
    <cellStyle name="Normal 6 4 3 2 8" xfId="4646"/>
    <cellStyle name="Normal 6 4 3 3" xfId="918"/>
    <cellStyle name="Normal 6 4 3 3 2" xfId="1747"/>
    <cellStyle name="Normal 6 4 3 3 2 2" xfId="3704"/>
    <cellStyle name="Normal 6 4 3 3 2 2 2" xfId="14370"/>
    <cellStyle name="Normal 6 4 3 3 2 2 3" xfId="10065"/>
    <cellStyle name="Normal 6 4 3 3 2 3" xfId="10066"/>
    <cellStyle name="Normal 6 4 3 3 2 4" xfId="7343"/>
    <cellStyle name="Normal 6 4 3 3 2 5" xfId="12557"/>
    <cellStyle name="Normal 6 4 3 3 2 6" xfId="5518"/>
    <cellStyle name="Normal 6 4 3 3 3" xfId="2970"/>
    <cellStyle name="Normal 6 4 3 3 3 2" xfId="13636"/>
    <cellStyle name="Normal 6 4 3 3 3 3" xfId="10067"/>
    <cellStyle name="Normal 6 4 3 3 4" xfId="10068"/>
    <cellStyle name="Normal 6 4 3 3 5" xfId="6609"/>
    <cellStyle name="Normal 6 4 3 3 6" xfId="11823"/>
    <cellStyle name="Normal 6 4 3 3 7" xfId="4784"/>
    <cellStyle name="Normal 6 4 3 4" xfId="1744"/>
    <cellStyle name="Normal 6 4 3 4 2" xfId="3701"/>
    <cellStyle name="Normal 6 4 3 4 2 2" xfId="14367"/>
    <cellStyle name="Normal 6 4 3 4 2 3" xfId="10069"/>
    <cellStyle name="Normal 6 4 3 4 3" xfId="10070"/>
    <cellStyle name="Normal 6 4 3 4 4" xfId="7340"/>
    <cellStyle name="Normal 6 4 3 4 5" xfId="12554"/>
    <cellStyle name="Normal 6 4 3 4 6" xfId="5515"/>
    <cellStyle name="Normal 6 4 3 5" xfId="2225"/>
    <cellStyle name="Normal 6 4 3 5 2" xfId="4078"/>
    <cellStyle name="Normal 6 4 3 5 2 2" xfId="14741"/>
    <cellStyle name="Normal 6 4 3 5 2 3" xfId="10071"/>
    <cellStyle name="Normal 6 4 3 5 3" xfId="10072"/>
    <cellStyle name="Normal 6 4 3 5 4" xfId="7717"/>
    <cellStyle name="Normal 6 4 3 5 5" xfId="12928"/>
    <cellStyle name="Normal 6 4 3 5 6" xfId="5889"/>
    <cellStyle name="Normal 6 4 3 6" xfId="2369"/>
    <cellStyle name="Normal 6 4 3 6 2" xfId="4213"/>
    <cellStyle name="Normal 6 4 3 6 2 2" xfId="14876"/>
    <cellStyle name="Normal 6 4 3 6 2 3" xfId="10073"/>
    <cellStyle name="Normal 6 4 3 6 3" xfId="7852"/>
    <cellStyle name="Normal 6 4 3 6 4" xfId="13063"/>
    <cellStyle name="Normal 6 4 3 6 5" xfId="6024"/>
    <cellStyle name="Normal 6 4 3 7" xfId="2697"/>
    <cellStyle name="Normal 6 4 3 7 2" xfId="13363"/>
    <cellStyle name="Normal 6 4 3 7 3" xfId="10074"/>
    <cellStyle name="Normal 6 4 3 8" xfId="10075"/>
    <cellStyle name="Normal 6 4 3 9" xfId="6336"/>
    <cellStyle name="Normal 6 4 4" xfId="458"/>
    <cellStyle name="Normal 6 4 4 2" xfId="1028"/>
    <cellStyle name="Normal 6 4 4 2 2" xfId="1749"/>
    <cellStyle name="Normal 6 4 4 2 2 2" xfId="3706"/>
    <cellStyle name="Normal 6 4 4 2 2 2 2" xfId="14372"/>
    <cellStyle name="Normal 6 4 4 2 2 2 3" xfId="10076"/>
    <cellStyle name="Normal 6 4 4 2 2 3" xfId="10077"/>
    <cellStyle name="Normal 6 4 4 2 2 4" xfId="7345"/>
    <cellStyle name="Normal 6 4 4 2 2 5" xfId="12559"/>
    <cellStyle name="Normal 6 4 4 2 2 6" xfId="5520"/>
    <cellStyle name="Normal 6 4 4 2 3" xfId="3060"/>
    <cellStyle name="Normal 6 4 4 2 3 2" xfId="13726"/>
    <cellStyle name="Normal 6 4 4 2 3 3" xfId="10078"/>
    <cellStyle name="Normal 6 4 4 2 4" xfId="10079"/>
    <cellStyle name="Normal 6 4 4 2 5" xfId="6699"/>
    <cellStyle name="Normal 6 4 4 2 6" xfId="11913"/>
    <cellStyle name="Normal 6 4 4 2 7" xfId="4874"/>
    <cellStyle name="Normal 6 4 4 3" xfId="1748"/>
    <cellStyle name="Normal 6 4 4 3 2" xfId="3705"/>
    <cellStyle name="Normal 6 4 4 3 2 2" xfId="14371"/>
    <cellStyle name="Normal 6 4 4 3 2 3" xfId="10080"/>
    <cellStyle name="Normal 6 4 4 3 3" xfId="10081"/>
    <cellStyle name="Normal 6 4 4 3 4" xfId="7344"/>
    <cellStyle name="Normal 6 4 4 3 5" xfId="12558"/>
    <cellStyle name="Normal 6 4 4 3 6" xfId="5519"/>
    <cellStyle name="Normal 6 4 4 4" xfId="2608"/>
    <cellStyle name="Normal 6 4 4 4 2" xfId="13274"/>
    <cellStyle name="Normal 6 4 4 4 3" xfId="10082"/>
    <cellStyle name="Normal 6 4 4 5" xfId="10083"/>
    <cellStyle name="Normal 6 4 4 6" xfId="6247"/>
    <cellStyle name="Normal 6 4 4 7" xfId="11461"/>
    <cellStyle name="Normal 6 4 4 8" xfId="4422"/>
    <cellStyle name="Normal 6 4 5" xfId="675"/>
    <cellStyle name="Normal 6 4 5 2" xfId="1141"/>
    <cellStyle name="Normal 6 4 5 2 2" xfId="1751"/>
    <cellStyle name="Normal 6 4 5 2 2 2" xfId="3708"/>
    <cellStyle name="Normal 6 4 5 2 2 2 2" xfId="14374"/>
    <cellStyle name="Normal 6 4 5 2 2 2 3" xfId="10084"/>
    <cellStyle name="Normal 6 4 5 2 2 3" xfId="10085"/>
    <cellStyle name="Normal 6 4 5 2 2 4" xfId="7347"/>
    <cellStyle name="Normal 6 4 5 2 2 5" xfId="12561"/>
    <cellStyle name="Normal 6 4 5 2 2 6" xfId="5522"/>
    <cellStyle name="Normal 6 4 5 2 3" xfId="3110"/>
    <cellStyle name="Normal 6 4 5 2 3 2" xfId="13776"/>
    <cellStyle name="Normal 6 4 5 2 3 3" xfId="10086"/>
    <cellStyle name="Normal 6 4 5 2 4" xfId="10087"/>
    <cellStyle name="Normal 6 4 5 2 5" xfId="6749"/>
    <cellStyle name="Normal 6 4 5 2 6" xfId="11963"/>
    <cellStyle name="Normal 6 4 5 2 7" xfId="4924"/>
    <cellStyle name="Normal 6 4 5 3" xfId="1750"/>
    <cellStyle name="Normal 6 4 5 3 2" xfId="3707"/>
    <cellStyle name="Normal 6 4 5 3 2 2" xfId="14373"/>
    <cellStyle name="Normal 6 4 5 3 2 3" xfId="10088"/>
    <cellStyle name="Normal 6 4 5 3 3" xfId="10089"/>
    <cellStyle name="Normal 6 4 5 3 4" xfId="7346"/>
    <cellStyle name="Normal 6 4 5 3 5" xfId="12560"/>
    <cellStyle name="Normal 6 4 5 3 6" xfId="5521"/>
    <cellStyle name="Normal 6 4 5 4" xfId="2743"/>
    <cellStyle name="Normal 6 4 5 4 2" xfId="13409"/>
    <cellStyle name="Normal 6 4 5 4 3" xfId="10090"/>
    <cellStyle name="Normal 6 4 5 5" xfId="10091"/>
    <cellStyle name="Normal 6 4 5 6" xfId="6382"/>
    <cellStyle name="Normal 6 4 5 7" xfId="11596"/>
    <cellStyle name="Normal 6 4 5 8" xfId="4557"/>
    <cellStyle name="Normal 6 4 6" xfId="342"/>
    <cellStyle name="Normal 6 4 6 2" xfId="970"/>
    <cellStyle name="Normal 6 4 6 2 2" xfId="1753"/>
    <cellStyle name="Normal 6 4 6 2 2 2" xfId="3710"/>
    <cellStyle name="Normal 6 4 6 2 2 2 2" xfId="14376"/>
    <cellStyle name="Normal 6 4 6 2 2 2 3" xfId="10092"/>
    <cellStyle name="Normal 6 4 6 2 2 3" xfId="10093"/>
    <cellStyle name="Normal 6 4 6 2 2 4" xfId="7349"/>
    <cellStyle name="Normal 6 4 6 2 2 5" xfId="12563"/>
    <cellStyle name="Normal 6 4 6 2 2 6" xfId="5524"/>
    <cellStyle name="Normal 6 4 6 2 3" xfId="3016"/>
    <cellStyle name="Normal 6 4 6 2 3 2" xfId="13682"/>
    <cellStyle name="Normal 6 4 6 2 3 3" xfId="10094"/>
    <cellStyle name="Normal 6 4 6 2 4" xfId="10095"/>
    <cellStyle name="Normal 6 4 6 2 5" xfId="6655"/>
    <cellStyle name="Normal 6 4 6 2 6" xfId="11869"/>
    <cellStyle name="Normal 6 4 6 2 7" xfId="4830"/>
    <cellStyle name="Normal 6 4 6 3" xfId="1752"/>
    <cellStyle name="Normal 6 4 6 3 2" xfId="3709"/>
    <cellStyle name="Normal 6 4 6 3 2 2" xfId="14375"/>
    <cellStyle name="Normal 6 4 6 3 2 3" xfId="10096"/>
    <cellStyle name="Normal 6 4 6 3 3" xfId="10097"/>
    <cellStyle name="Normal 6 4 6 3 4" xfId="7348"/>
    <cellStyle name="Normal 6 4 6 3 5" xfId="12562"/>
    <cellStyle name="Normal 6 4 6 3 6" xfId="5523"/>
    <cellStyle name="Normal 6 4 6 4" xfId="2559"/>
    <cellStyle name="Normal 6 4 6 4 2" xfId="13225"/>
    <cellStyle name="Normal 6 4 6 4 3" xfId="10098"/>
    <cellStyle name="Normal 6 4 6 5" xfId="10099"/>
    <cellStyle name="Normal 6 4 6 6" xfId="6198"/>
    <cellStyle name="Normal 6 4 6 7" xfId="11412"/>
    <cellStyle name="Normal 6 4 6 8" xfId="4373"/>
    <cellStyle name="Normal 6 4 7" xfId="824"/>
    <cellStyle name="Normal 6 4 7 2" xfId="1754"/>
    <cellStyle name="Normal 6 4 7 2 2" xfId="3711"/>
    <cellStyle name="Normal 6 4 7 2 2 2" xfId="14377"/>
    <cellStyle name="Normal 6 4 7 2 2 3" xfId="10100"/>
    <cellStyle name="Normal 6 4 7 2 3" xfId="10101"/>
    <cellStyle name="Normal 6 4 7 2 4" xfId="7350"/>
    <cellStyle name="Normal 6 4 7 2 5" xfId="12564"/>
    <cellStyle name="Normal 6 4 7 2 6" xfId="5525"/>
    <cellStyle name="Normal 6 4 7 3" xfId="2881"/>
    <cellStyle name="Normal 6 4 7 3 2" xfId="13547"/>
    <cellStyle name="Normal 6 4 7 3 3" xfId="10102"/>
    <cellStyle name="Normal 6 4 7 4" xfId="10103"/>
    <cellStyle name="Normal 6 4 7 5" xfId="6520"/>
    <cellStyle name="Normal 6 4 7 6" xfId="11734"/>
    <cellStyle name="Normal 6 4 7 7" xfId="4695"/>
    <cellStyle name="Normal 6 4 8" xfId="1291"/>
    <cellStyle name="Normal 6 4 8 2" xfId="3248"/>
    <cellStyle name="Normal 6 4 8 2 2" xfId="13914"/>
    <cellStyle name="Normal 6 4 8 2 3" xfId="10104"/>
    <cellStyle name="Normal 6 4 8 3" xfId="10105"/>
    <cellStyle name="Normal 6 4 8 4" xfId="6887"/>
    <cellStyle name="Normal 6 4 8 5" xfId="12101"/>
    <cellStyle name="Normal 6 4 8 6" xfId="5062"/>
    <cellStyle name="Normal 6 4 9" xfId="234"/>
    <cellStyle name="Normal 6 4 9 2" xfId="2514"/>
    <cellStyle name="Normal 6 4 9 2 2" xfId="13181"/>
    <cellStyle name="Normal 6 4 9 2 3" xfId="10106"/>
    <cellStyle name="Normal 6 4 9 3" xfId="10107"/>
    <cellStyle name="Normal 6 4 9 4" xfId="6153"/>
    <cellStyle name="Normal 6 4 9 5" xfId="11368"/>
    <cellStyle name="Normal 6 4 9 6" xfId="4329"/>
    <cellStyle name="Normal 6 5" xfId="136"/>
    <cellStyle name="Normal 6 5 10" xfId="2130"/>
    <cellStyle name="Normal 6 5 10 2" xfId="3989"/>
    <cellStyle name="Normal 6 5 10 2 2" xfId="14652"/>
    <cellStyle name="Normal 6 5 10 2 3" xfId="10108"/>
    <cellStyle name="Normal 6 5 10 3" xfId="10109"/>
    <cellStyle name="Normal 6 5 10 4" xfId="7628"/>
    <cellStyle name="Normal 6 5 10 5" xfId="12839"/>
    <cellStyle name="Normal 6 5 10 6" xfId="5800"/>
    <cellStyle name="Normal 6 5 11" xfId="2281"/>
    <cellStyle name="Normal 6 5 11 2" xfId="4125"/>
    <cellStyle name="Normal 6 5 11 2 2" xfId="14788"/>
    <cellStyle name="Normal 6 5 11 2 3" xfId="10110"/>
    <cellStyle name="Normal 6 5 11 3" xfId="7764"/>
    <cellStyle name="Normal 6 5 11 4" xfId="12975"/>
    <cellStyle name="Normal 6 5 11 5" xfId="5936"/>
    <cellStyle name="Normal 6 5 12" xfId="2472"/>
    <cellStyle name="Normal 6 5 12 2" xfId="10111"/>
    <cellStyle name="Normal 6 5 12 3" xfId="13140"/>
    <cellStyle name="Normal 6 5 12 4" xfId="6075"/>
    <cellStyle name="Normal 6 5 13" xfId="10112"/>
    <cellStyle name="Normal 6 5 14" xfId="6111"/>
    <cellStyle name="Normal 6 5 15" xfId="11327"/>
    <cellStyle name="Normal 6 5 16" xfId="4288"/>
    <cellStyle name="Normal 6 5 2" xfId="562"/>
    <cellStyle name="Normal 6 5 2 10" xfId="11509"/>
    <cellStyle name="Normal 6 5 2 11" xfId="4470"/>
    <cellStyle name="Normal 6 5 2 2" xfId="723"/>
    <cellStyle name="Normal 6 5 2 2 2" xfId="1189"/>
    <cellStyle name="Normal 6 5 2 2 2 2" xfId="1757"/>
    <cellStyle name="Normal 6 5 2 2 2 2 2" xfId="3714"/>
    <cellStyle name="Normal 6 5 2 2 2 2 2 2" xfId="14380"/>
    <cellStyle name="Normal 6 5 2 2 2 2 2 3" xfId="10113"/>
    <cellStyle name="Normal 6 5 2 2 2 2 3" xfId="10114"/>
    <cellStyle name="Normal 6 5 2 2 2 2 4" xfId="7353"/>
    <cellStyle name="Normal 6 5 2 2 2 2 5" xfId="12567"/>
    <cellStyle name="Normal 6 5 2 2 2 2 6" xfId="5528"/>
    <cellStyle name="Normal 6 5 2 2 2 3" xfId="3158"/>
    <cellStyle name="Normal 6 5 2 2 2 3 2" xfId="13824"/>
    <cellStyle name="Normal 6 5 2 2 2 3 3" xfId="10115"/>
    <cellStyle name="Normal 6 5 2 2 2 4" xfId="10116"/>
    <cellStyle name="Normal 6 5 2 2 2 5" xfId="6797"/>
    <cellStyle name="Normal 6 5 2 2 2 6" xfId="12011"/>
    <cellStyle name="Normal 6 5 2 2 2 7" xfId="4972"/>
    <cellStyle name="Normal 6 5 2 2 3" xfId="1756"/>
    <cellStyle name="Normal 6 5 2 2 3 2" xfId="3713"/>
    <cellStyle name="Normal 6 5 2 2 3 2 2" xfId="14379"/>
    <cellStyle name="Normal 6 5 2 2 3 2 3" xfId="10117"/>
    <cellStyle name="Normal 6 5 2 2 3 3" xfId="10118"/>
    <cellStyle name="Normal 6 5 2 2 3 4" xfId="7352"/>
    <cellStyle name="Normal 6 5 2 2 3 5" xfId="12566"/>
    <cellStyle name="Normal 6 5 2 2 3 6" xfId="5527"/>
    <cellStyle name="Normal 6 5 2 2 4" xfId="2791"/>
    <cellStyle name="Normal 6 5 2 2 4 2" xfId="13457"/>
    <cellStyle name="Normal 6 5 2 2 4 3" xfId="10119"/>
    <cellStyle name="Normal 6 5 2 2 5" xfId="10120"/>
    <cellStyle name="Normal 6 5 2 2 6" xfId="6430"/>
    <cellStyle name="Normal 6 5 2 2 7" xfId="11644"/>
    <cellStyle name="Normal 6 5 2 2 8" xfId="4605"/>
    <cellStyle name="Normal 6 5 2 3" xfId="876"/>
    <cellStyle name="Normal 6 5 2 3 2" xfId="1758"/>
    <cellStyle name="Normal 6 5 2 3 2 2" xfId="3715"/>
    <cellStyle name="Normal 6 5 2 3 2 2 2" xfId="14381"/>
    <cellStyle name="Normal 6 5 2 3 2 2 3" xfId="10121"/>
    <cellStyle name="Normal 6 5 2 3 2 3" xfId="10122"/>
    <cellStyle name="Normal 6 5 2 3 2 4" xfId="7354"/>
    <cellStyle name="Normal 6 5 2 3 2 5" xfId="12568"/>
    <cellStyle name="Normal 6 5 2 3 2 6" xfId="5529"/>
    <cellStyle name="Normal 6 5 2 3 3" xfId="2929"/>
    <cellStyle name="Normal 6 5 2 3 3 2" xfId="13595"/>
    <cellStyle name="Normal 6 5 2 3 3 3" xfId="10123"/>
    <cellStyle name="Normal 6 5 2 3 4" xfId="10124"/>
    <cellStyle name="Normal 6 5 2 3 5" xfId="6568"/>
    <cellStyle name="Normal 6 5 2 3 6" xfId="11782"/>
    <cellStyle name="Normal 6 5 2 3 7" xfId="4743"/>
    <cellStyle name="Normal 6 5 2 4" xfId="1755"/>
    <cellStyle name="Normal 6 5 2 4 2" xfId="3712"/>
    <cellStyle name="Normal 6 5 2 4 2 2" xfId="14378"/>
    <cellStyle name="Normal 6 5 2 4 2 3" xfId="10125"/>
    <cellStyle name="Normal 6 5 2 4 3" xfId="10126"/>
    <cellStyle name="Normal 6 5 2 4 4" xfId="7351"/>
    <cellStyle name="Normal 6 5 2 4 5" xfId="12565"/>
    <cellStyle name="Normal 6 5 2 4 6" xfId="5526"/>
    <cellStyle name="Normal 6 5 2 5" xfId="2184"/>
    <cellStyle name="Normal 6 5 2 5 2" xfId="4037"/>
    <cellStyle name="Normal 6 5 2 5 2 2" xfId="14700"/>
    <cellStyle name="Normal 6 5 2 5 2 3" xfId="10127"/>
    <cellStyle name="Normal 6 5 2 5 3" xfId="10128"/>
    <cellStyle name="Normal 6 5 2 5 4" xfId="7676"/>
    <cellStyle name="Normal 6 5 2 5 5" xfId="12887"/>
    <cellStyle name="Normal 6 5 2 5 6" xfId="5848"/>
    <cellStyle name="Normal 6 5 2 6" xfId="2328"/>
    <cellStyle name="Normal 6 5 2 6 2" xfId="4172"/>
    <cellStyle name="Normal 6 5 2 6 2 2" xfId="14835"/>
    <cellStyle name="Normal 6 5 2 6 2 3" xfId="10129"/>
    <cellStyle name="Normal 6 5 2 6 3" xfId="7811"/>
    <cellStyle name="Normal 6 5 2 6 4" xfId="13022"/>
    <cellStyle name="Normal 6 5 2 6 5" xfId="5983"/>
    <cellStyle name="Normal 6 5 2 7" xfId="2656"/>
    <cellStyle name="Normal 6 5 2 7 2" xfId="13322"/>
    <cellStyle name="Normal 6 5 2 7 3" xfId="10130"/>
    <cellStyle name="Normal 6 5 2 8" xfId="10131"/>
    <cellStyle name="Normal 6 5 2 9" xfId="6295"/>
    <cellStyle name="Normal 6 5 3" xfId="625"/>
    <cellStyle name="Normal 6 5 3 10" xfId="11551"/>
    <cellStyle name="Normal 6 5 3 11" xfId="4512"/>
    <cellStyle name="Normal 6 5 3 2" xfId="766"/>
    <cellStyle name="Normal 6 5 3 2 2" xfId="1231"/>
    <cellStyle name="Normal 6 5 3 2 2 2" xfId="1761"/>
    <cellStyle name="Normal 6 5 3 2 2 2 2" xfId="3718"/>
    <cellStyle name="Normal 6 5 3 2 2 2 2 2" xfId="14384"/>
    <cellStyle name="Normal 6 5 3 2 2 2 2 3" xfId="10132"/>
    <cellStyle name="Normal 6 5 3 2 2 2 3" xfId="10133"/>
    <cellStyle name="Normal 6 5 3 2 2 2 4" xfId="7357"/>
    <cellStyle name="Normal 6 5 3 2 2 2 5" xfId="12571"/>
    <cellStyle name="Normal 6 5 3 2 2 2 6" xfId="5532"/>
    <cellStyle name="Normal 6 5 3 2 2 3" xfId="3200"/>
    <cellStyle name="Normal 6 5 3 2 2 3 2" xfId="13866"/>
    <cellStyle name="Normal 6 5 3 2 2 3 3" xfId="10134"/>
    <cellStyle name="Normal 6 5 3 2 2 4" xfId="10135"/>
    <cellStyle name="Normal 6 5 3 2 2 5" xfId="6839"/>
    <cellStyle name="Normal 6 5 3 2 2 6" xfId="12053"/>
    <cellStyle name="Normal 6 5 3 2 2 7" xfId="5014"/>
    <cellStyle name="Normal 6 5 3 2 3" xfId="1760"/>
    <cellStyle name="Normal 6 5 3 2 3 2" xfId="3717"/>
    <cellStyle name="Normal 6 5 3 2 3 2 2" xfId="14383"/>
    <cellStyle name="Normal 6 5 3 2 3 2 3" xfId="10136"/>
    <cellStyle name="Normal 6 5 3 2 3 3" xfId="10137"/>
    <cellStyle name="Normal 6 5 3 2 3 4" xfId="7356"/>
    <cellStyle name="Normal 6 5 3 2 3 5" xfId="12570"/>
    <cellStyle name="Normal 6 5 3 2 3 6" xfId="5531"/>
    <cellStyle name="Normal 6 5 3 2 4" xfId="2833"/>
    <cellStyle name="Normal 6 5 3 2 4 2" xfId="13499"/>
    <cellStyle name="Normal 6 5 3 2 4 3" xfId="10138"/>
    <cellStyle name="Normal 6 5 3 2 5" xfId="10139"/>
    <cellStyle name="Normal 6 5 3 2 6" xfId="6472"/>
    <cellStyle name="Normal 6 5 3 2 7" xfId="11686"/>
    <cellStyle name="Normal 6 5 3 2 8" xfId="4647"/>
    <cellStyle name="Normal 6 5 3 3" xfId="919"/>
    <cellStyle name="Normal 6 5 3 3 2" xfId="1762"/>
    <cellStyle name="Normal 6 5 3 3 2 2" xfId="3719"/>
    <cellStyle name="Normal 6 5 3 3 2 2 2" xfId="14385"/>
    <cellStyle name="Normal 6 5 3 3 2 2 3" xfId="10140"/>
    <cellStyle name="Normal 6 5 3 3 2 3" xfId="10141"/>
    <cellStyle name="Normal 6 5 3 3 2 4" xfId="7358"/>
    <cellStyle name="Normal 6 5 3 3 2 5" xfId="12572"/>
    <cellStyle name="Normal 6 5 3 3 2 6" xfId="5533"/>
    <cellStyle name="Normal 6 5 3 3 3" xfId="2971"/>
    <cellStyle name="Normal 6 5 3 3 3 2" xfId="13637"/>
    <cellStyle name="Normal 6 5 3 3 3 3" xfId="10142"/>
    <cellStyle name="Normal 6 5 3 3 4" xfId="10143"/>
    <cellStyle name="Normal 6 5 3 3 5" xfId="6610"/>
    <cellStyle name="Normal 6 5 3 3 6" xfId="11824"/>
    <cellStyle name="Normal 6 5 3 3 7" xfId="4785"/>
    <cellStyle name="Normal 6 5 3 4" xfId="1759"/>
    <cellStyle name="Normal 6 5 3 4 2" xfId="3716"/>
    <cellStyle name="Normal 6 5 3 4 2 2" xfId="14382"/>
    <cellStyle name="Normal 6 5 3 4 2 3" xfId="10144"/>
    <cellStyle name="Normal 6 5 3 4 3" xfId="10145"/>
    <cellStyle name="Normal 6 5 3 4 4" xfId="7355"/>
    <cellStyle name="Normal 6 5 3 4 5" xfId="12569"/>
    <cellStyle name="Normal 6 5 3 4 6" xfId="5530"/>
    <cellStyle name="Normal 6 5 3 5" xfId="2226"/>
    <cellStyle name="Normal 6 5 3 5 2" xfId="4079"/>
    <cellStyle name="Normal 6 5 3 5 2 2" xfId="14742"/>
    <cellStyle name="Normal 6 5 3 5 2 3" xfId="10146"/>
    <cellStyle name="Normal 6 5 3 5 3" xfId="10147"/>
    <cellStyle name="Normal 6 5 3 5 4" xfId="7718"/>
    <cellStyle name="Normal 6 5 3 5 5" xfId="12929"/>
    <cellStyle name="Normal 6 5 3 5 6" xfId="5890"/>
    <cellStyle name="Normal 6 5 3 6" xfId="2370"/>
    <cellStyle name="Normal 6 5 3 6 2" xfId="4214"/>
    <cellStyle name="Normal 6 5 3 6 2 2" xfId="14877"/>
    <cellStyle name="Normal 6 5 3 6 2 3" xfId="10148"/>
    <cellStyle name="Normal 6 5 3 6 3" xfId="7853"/>
    <cellStyle name="Normal 6 5 3 6 4" xfId="13064"/>
    <cellStyle name="Normal 6 5 3 6 5" xfId="6025"/>
    <cellStyle name="Normal 6 5 3 7" xfId="2698"/>
    <cellStyle name="Normal 6 5 3 7 2" xfId="13364"/>
    <cellStyle name="Normal 6 5 3 7 3" xfId="10149"/>
    <cellStyle name="Normal 6 5 3 8" xfId="10150"/>
    <cellStyle name="Normal 6 5 3 9" xfId="6337"/>
    <cellStyle name="Normal 6 5 4" xfId="459"/>
    <cellStyle name="Normal 6 5 4 2" xfId="1029"/>
    <cellStyle name="Normal 6 5 4 2 2" xfId="1764"/>
    <cellStyle name="Normal 6 5 4 2 2 2" xfId="3721"/>
    <cellStyle name="Normal 6 5 4 2 2 2 2" xfId="14387"/>
    <cellStyle name="Normal 6 5 4 2 2 2 3" xfId="10151"/>
    <cellStyle name="Normal 6 5 4 2 2 3" xfId="10152"/>
    <cellStyle name="Normal 6 5 4 2 2 4" xfId="7360"/>
    <cellStyle name="Normal 6 5 4 2 2 5" xfId="12574"/>
    <cellStyle name="Normal 6 5 4 2 2 6" xfId="5535"/>
    <cellStyle name="Normal 6 5 4 2 3" xfId="3061"/>
    <cellStyle name="Normal 6 5 4 2 3 2" xfId="13727"/>
    <cellStyle name="Normal 6 5 4 2 3 3" xfId="10153"/>
    <cellStyle name="Normal 6 5 4 2 4" xfId="10154"/>
    <cellStyle name="Normal 6 5 4 2 5" xfId="6700"/>
    <cellStyle name="Normal 6 5 4 2 6" xfId="11914"/>
    <cellStyle name="Normal 6 5 4 2 7" xfId="4875"/>
    <cellStyle name="Normal 6 5 4 3" xfId="1763"/>
    <cellStyle name="Normal 6 5 4 3 2" xfId="3720"/>
    <cellStyle name="Normal 6 5 4 3 2 2" xfId="14386"/>
    <cellStyle name="Normal 6 5 4 3 2 3" xfId="10155"/>
    <cellStyle name="Normal 6 5 4 3 3" xfId="10156"/>
    <cellStyle name="Normal 6 5 4 3 4" xfId="7359"/>
    <cellStyle name="Normal 6 5 4 3 5" xfId="12573"/>
    <cellStyle name="Normal 6 5 4 3 6" xfId="5534"/>
    <cellStyle name="Normal 6 5 4 4" xfId="2609"/>
    <cellStyle name="Normal 6 5 4 4 2" xfId="13275"/>
    <cellStyle name="Normal 6 5 4 4 3" xfId="10157"/>
    <cellStyle name="Normal 6 5 4 5" xfId="10158"/>
    <cellStyle name="Normal 6 5 4 6" xfId="6248"/>
    <cellStyle name="Normal 6 5 4 7" xfId="11462"/>
    <cellStyle name="Normal 6 5 4 8" xfId="4423"/>
    <cellStyle name="Normal 6 5 5" xfId="676"/>
    <cellStyle name="Normal 6 5 5 2" xfId="1142"/>
    <cellStyle name="Normal 6 5 5 2 2" xfId="1766"/>
    <cellStyle name="Normal 6 5 5 2 2 2" xfId="3723"/>
    <cellStyle name="Normal 6 5 5 2 2 2 2" xfId="14389"/>
    <cellStyle name="Normal 6 5 5 2 2 2 3" xfId="10159"/>
    <cellStyle name="Normal 6 5 5 2 2 3" xfId="10160"/>
    <cellStyle name="Normal 6 5 5 2 2 4" xfId="7362"/>
    <cellStyle name="Normal 6 5 5 2 2 5" xfId="12576"/>
    <cellStyle name="Normal 6 5 5 2 2 6" xfId="5537"/>
    <cellStyle name="Normal 6 5 5 2 3" xfId="3111"/>
    <cellStyle name="Normal 6 5 5 2 3 2" xfId="13777"/>
    <cellStyle name="Normal 6 5 5 2 3 3" xfId="10161"/>
    <cellStyle name="Normal 6 5 5 2 4" xfId="10162"/>
    <cellStyle name="Normal 6 5 5 2 5" xfId="6750"/>
    <cellStyle name="Normal 6 5 5 2 6" xfId="11964"/>
    <cellStyle name="Normal 6 5 5 2 7" xfId="4925"/>
    <cellStyle name="Normal 6 5 5 3" xfId="1765"/>
    <cellStyle name="Normal 6 5 5 3 2" xfId="3722"/>
    <cellStyle name="Normal 6 5 5 3 2 2" xfId="14388"/>
    <cellStyle name="Normal 6 5 5 3 2 3" xfId="10163"/>
    <cellStyle name="Normal 6 5 5 3 3" xfId="10164"/>
    <cellStyle name="Normal 6 5 5 3 4" xfId="7361"/>
    <cellStyle name="Normal 6 5 5 3 5" xfId="12575"/>
    <cellStyle name="Normal 6 5 5 3 6" xfId="5536"/>
    <cellStyle name="Normal 6 5 5 4" xfId="2744"/>
    <cellStyle name="Normal 6 5 5 4 2" xfId="13410"/>
    <cellStyle name="Normal 6 5 5 4 3" xfId="10165"/>
    <cellStyle name="Normal 6 5 5 5" xfId="10166"/>
    <cellStyle name="Normal 6 5 5 6" xfId="6383"/>
    <cellStyle name="Normal 6 5 5 7" xfId="11597"/>
    <cellStyle name="Normal 6 5 5 8" xfId="4558"/>
    <cellStyle name="Normal 6 5 6" xfId="343"/>
    <cellStyle name="Normal 6 5 6 2" xfId="971"/>
    <cellStyle name="Normal 6 5 6 2 2" xfId="1768"/>
    <cellStyle name="Normal 6 5 6 2 2 2" xfId="3725"/>
    <cellStyle name="Normal 6 5 6 2 2 2 2" xfId="14391"/>
    <cellStyle name="Normal 6 5 6 2 2 2 3" xfId="10167"/>
    <cellStyle name="Normal 6 5 6 2 2 3" xfId="10168"/>
    <cellStyle name="Normal 6 5 6 2 2 4" xfId="7364"/>
    <cellStyle name="Normal 6 5 6 2 2 5" xfId="12578"/>
    <cellStyle name="Normal 6 5 6 2 2 6" xfId="5539"/>
    <cellStyle name="Normal 6 5 6 2 3" xfId="3017"/>
    <cellStyle name="Normal 6 5 6 2 3 2" xfId="13683"/>
    <cellStyle name="Normal 6 5 6 2 3 3" xfId="10169"/>
    <cellStyle name="Normal 6 5 6 2 4" xfId="10170"/>
    <cellStyle name="Normal 6 5 6 2 5" xfId="6656"/>
    <cellStyle name="Normal 6 5 6 2 6" xfId="11870"/>
    <cellStyle name="Normal 6 5 6 2 7" xfId="4831"/>
    <cellStyle name="Normal 6 5 6 3" xfId="1767"/>
    <cellStyle name="Normal 6 5 6 3 2" xfId="3724"/>
    <cellStyle name="Normal 6 5 6 3 2 2" xfId="14390"/>
    <cellStyle name="Normal 6 5 6 3 2 3" xfId="10171"/>
    <cellStyle name="Normal 6 5 6 3 3" xfId="10172"/>
    <cellStyle name="Normal 6 5 6 3 4" xfId="7363"/>
    <cellStyle name="Normal 6 5 6 3 5" xfId="12577"/>
    <cellStyle name="Normal 6 5 6 3 6" xfId="5538"/>
    <cellStyle name="Normal 6 5 6 4" xfId="2560"/>
    <cellStyle name="Normal 6 5 6 4 2" xfId="13226"/>
    <cellStyle name="Normal 6 5 6 4 3" xfId="10173"/>
    <cellStyle name="Normal 6 5 6 5" xfId="10174"/>
    <cellStyle name="Normal 6 5 6 6" xfId="6199"/>
    <cellStyle name="Normal 6 5 6 7" xfId="11413"/>
    <cellStyle name="Normal 6 5 6 8" xfId="4374"/>
    <cellStyle name="Normal 6 5 7" xfId="825"/>
    <cellStyle name="Normal 6 5 7 2" xfId="1769"/>
    <cellStyle name="Normal 6 5 7 2 2" xfId="3726"/>
    <cellStyle name="Normal 6 5 7 2 2 2" xfId="14392"/>
    <cellStyle name="Normal 6 5 7 2 2 3" xfId="10175"/>
    <cellStyle name="Normal 6 5 7 2 3" xfId="10176"/>
    <cellStyle name="Normal 6 5 7 2 4" xfId="7365"/>
    <cellStyle name="Normal 6 5 7 2 5" xfId="12579"/>
    <cellStyle name="Normal 6 5 7 2 6" xfId="5540"/>
    <cellStyle name="Normal 6 5 7 3" xfId="2882"/>
    <cellStyle name="Normal 6 5 7 3 2" xfId="13548"/>
    <cellStyle name="Normal 6 5 7 3 3" xfId="10177"/>
    <cellStyle name="Normal 6 5 7 4" xfId="10178"/>
    <cellStyle name="Normal 6 5 7 5" xfId="6521"/>
    <cellStyle name="Normal 6 5 7 6" xfId="11735"/>
    <cellStyle name="Normal 6 5 7 7" xfId="4696"/>
    <cellStyle name="Normal 6 5 8" xfId="1292"/>
    <cellStyle name="Normal 6 5 8 2" xfId="3249"/>
    <cellStyle name="Normal 6 5 8 2 2" xfId="13915"/>
    <cellStyle name="Normal 6 5 8 2 3" xfId="10179"/>
    <cellStyle name="Normal 6 5 8 3" xfId="10180"/>
    <cellStyle name="Normal 6 5 8 4" xfId="6888"/>
    <cellStyle name="Normal 6 5 8 5" xfId="12102"/>
    <cellStyle name="Normal 6 5 8 6" xfId="5063"/>
    <cellStyle name="Normal 6 5 9" xfId="235"/>
    <cellStyle name="Normal 6 5 9 2" xfId="2515"/>
    <cellStyle name="Normal 6 5 9 2 2" xfId="13182"/>
    <cellStyle name="Normal 6 5 9 2 3" xfId="10181"/>
    <cellStyle name="Normal 6 5 9 3" xfId="10182"/>
    <cellStyle name="Normal 6 5 9 4" xfId="6154"/>
    <cellStyle name="Normal 6 5 9 5" xfId="11369"/>
    <cellStyle name="Normal 6 5 9 6" xfId="4330"/>
    <cellStyle name="Normal 6 6" xfId="551"/>
    <cellStyle name="Normal 6 6 10" xfId="11498"/>
    <cellStyle name="Normal 6 6 11" xfId="4459"/>
    <cellStyle name="Normal 6 6 2" xfId="712"/>
    <cellStyle name="Normal 6 6 2 2" xfId="1178"/>
    <cellStyle name="Normal 6 6 2 2 2" xfId="1772"/>
    <cellStyle name="Normal 6 6 2 2 2 2" xfId="3729"/>
    <cellStyle name="Normal 6 6 2 2 2 2 2" xfId="14395"/>
    <cellStyle name="Normal 6 6 2 2 2 2 3" xfId="10183"/>
    <cellStyle name="Normal 6 6 2 2 2 3" xfId="10184"/>
    <cellStyle name="Normal 6 6 2 2 2 4" xfId="7368"/>
    <cellStyle name="Normal 6 6 2 2 2 5" xfId="12582"/>
    <cellStyle name="Normal 6 6 2 2 2 6" xfId="5543"/>
    <cellStyle name="Normal 6 6 2 2 3" xfId="3147"/>
    <cellStyle name="Normal 6 6 2 2 3 2" xfId="13813"/>
    <cellStyle name="Normal 6 6 2 2 3 3" xfId="10185"/>
    <cellStyle name="Normal 6 6 2 2 4" xfId="10186"/>
    <cellStyle name="Normal 6 6 2 2 5" xfId="6786"/>
    <cellStyle name="Normal 6 6 2 2 6" xfId="12000"/>
    <cellStyle name="Normal 6 6 2 2 7" xfId="4961"/>
    <cellStyle name="Normal 6 6 2 3" xfId="1771"/>
    <cellStyle name="Normal 6 6 2 3 2" xfId="3728"/>
    <cellStyle name="Normal 6 6 2 3 2 2" xfId="14394"/>
    <cellStyle name="Normal 6 6 2 3 2 3" xfId="10187"/>
    <cellStyle name="Normal 6 6 2 3 3" xfId="10188"/>
    <cellStyle name="Normal 6 6 2 3 4" xfId="7367"/>
    <cellStyle name="Normal 6 6 2 3 5" xfId="12581"/>
    <cellStyle name="Normal 6 6 2 3 6" xfId="5542"/>
    <cellStyle name="Normal 6 6 2 4" xfId="2780"/>
    <cellStyle name="Normal 6 6 2 4 2" xfId="13446"/>
    <cellStyle name="Normal 6 6 2 4 3" xfId="10189"/>
    <cellStyle name="Normal 6 6 2 5" xfId="10190"/>
    <cellStyle name="Normal 6 6 2 6" xfId="6419"/>
    <cellStyle name="Normal 6 6 2 7" xfId="11633"/>
    <cellStyle name="Normal 6 6 2 8" xfId="4594"/>
    <cellStyle name="Normal 6 6 3" xfId="865"/>
    <cellStyle name="Normal 6 6 3 2" xfId="1773"/>
    <cellStyle name="Normal 6 6 3 2 2" xfId="3730"/>
    <cellStyle name="Normal 6 6 3 2 2 2" xfId="14396"/>
    <cellStyle name="Normal 6 6 3 2 2 3" xfId="10191"/>
    <cellStyle name="Normal 6 6 3 2 3" xfId="10192"/>
    <cellStyle name="Normal 6 6 3 2 4" xfId="7369"/>
    <cellStyle name="Normal 6 6 3 2 5" xfId="12583"/>
    <cellStyle name="Normal 6 6 3 2 6" xfId="5544"/>
    <cellStyle name="Normal 6 6 3 3" xfId="2918"/>
    <cellStyle name="Normal 6 6 3 3 2" xfId="13584"/>
    <cellStyle name="Normal 6 6 3 3 3" xfId="10193"/>
    <cellStyle name="Normal 6 6 3 4" xfId="10194"/>
    <cellStyle name="Normal 6 6 3 5" xfId="6557"/>
    <cellStyle name="Normal 6 6 3 6" xfId="11771"/>
    <cellStyle name="Normal 6 6 3 7" xfId="4732"/>
    <cellStyle name="Normal 6 6 4" xfId="1770"/>
    <cellStyle name="Normal 6 6 4 2" xfId="3727"/>
    <cellStyle name="Normal 6 6 4 2 2" xfId="14393"/>
    <cellStyle name="Normal 6 6 4 2 3" xfId="10195"/>
    <cellStyle name="Normal 6 6 4 3" xfId="10196"/>
    <cellStyle name="Normal 6 6 4 4" xfId="7366"/>
    <cellStyle name="Normal 6 6 4 5" xfId="12580"/>
    <cellStyle name="Normal 6 6 4 6" xfId="5541"/>
    <cellStyle name="Normal 6 6 5" xfId="2173"/>
    <cellStyle name="Normal 6 6 5 2" xfId="4026"/>
    <cellStyle name="Normal 6 6 5 2 2" xfId="14689"/>
    <cellStyle name="Normal 6 6 5 2 3" xfId="10197"/>
    <cellStyle name="Normal 6 6 5 3" xfId="10198"/>
    <cellStyle name="Normal 6 6 5 4" xfId="7665"/>
    <cellStyle name="Normal 6 6 5 5" xfId="12876"/>
    <cellStyle name="Normal 6 6 5 6" xfId="5837"/>
    <cellStyle name="Normal 6 6 6" xfId="2317"/>
    <cellStyle name="Normal 6 6 6 2" xfId="4161"/>
    <cellStyle name="Normal 6 6 6 2 2" xfId="14824"/>
    <cellStyle name="Normal 6 6 6 2 3" xfId="10199"/>
    <cellStyle name="Normal 6 6 6 3" xfId="7800"/>
    <cellStyle name="Normal 6 6 6 4" xfId="13011"/>
    <cellStyle name="Normal 6 6 6 5" xfId="5972"/>
    <cellStyle name="Normal 6 6 7" xfId="2645"/>
    <cellStyle name="Normal 6 6 7 2" xfId="13311"/>
    <cellStyle name="Normal 6 6 7 3" xfId="10200"/>
    <cellStyle name="Normal 6 6 8" xfId="10201"/>
    <cellStyle name="Normal 6 6 9" xfId="6284"/>
    <cellStyle name="Normal 6 7" xfId="596"/>
    <cellStyle name="Normal 6 7 10" xfId="11523"/>
    <cellStyle name="Normal 6 7 11" xfId="4484"/>
    <cellStyle name="Normal 6 7 2" xfId="738"/>
    <cellStyle name="Normal 6 7 2 2" xfId="1203"/>
    <cellStyle name="Normal 6 7 2 2 2" xfId="1776"/>
    <cellStyle name="Normal 6 7 2 2 2 2" xfId="3733"/>
    <cellStyle name="Normal 6 7 2 2 2 2 2" xfId="14399"/>
    <cellStyle name="Normal 6 7 2 2 2 2 3" xfId="10202"/>
    <cellStyle name="Normal 6 7 2 2 2 3" xfId="10203"/>
    <cellStyle name="Normal 6 7 2 2 2 4" xfId="7372"/>
    <cellStyle name="Normal 6 7 2 2 2 5" xfId="12586"/>
    <cellStyle name="Normal 6 7 2 2 2 6" xfId="5547"/>
    <cellStyle name="Normal 6 7 2 2 3" xfId="3172"/>
    <cellStyle name="Normal 6 7 2 2 3 2" xfId="13838"/>
    <cellStyle name="Normal 6 7 2 2 3 3" xfId="10204"/>
    <cellStyle name="Normal 6 7 2 2 4" xfId="10205"/>
    <cellStyle name="Normal 6 7 2 2 5" xfId="6811"/>
    <cellStyle name="Normal 6 7 2 2 6" xfId="12025"/>
    <cellStyle name="Normal 6 7 2 2 7" xfId="4986"/>
    <cellStyle name="Normal 6 7 2 3" xfId="1775"/>
    <cellStyle name="Normal 6 7 2 3 2" xfId="3732"/>
    <cellStyle name="Normal 6 7 2 3 2 2" xfId="14398"/>
    <cellStyle name="Normal 6 7 2 3 2 3" xfId="10206"/>
    <cellStyle name="Normal 6 7 2 3 3" xfId="10207"/>
    <cellStyle name="Normal 6 7 2 3 4" xfId="7371"/>
    <cellStyle name="Normal 6 7 2 3 5" xfId="12585"/>
    <cellStyle name="Normal 6 7 2 3 6" xfId="5546"/>
    <cellStyle name="Normal 6 7 2 4" xfId="2805"/>
    <cellStyle name="Normal 6 7 2 4 2" xfId="13471"/>
    <cellStyle name="Normal 6 7 2 4 3" xfId="10208"/>
    <cellStyle name="Normal 6 7 2 5" xfId="10209"/>
    <cellStyle name="Normal 6 7 2 6" xfId="6444"/>
    <cellStyle name="Normal 6 7 2 7" xfId="11658"/>
    <cellStyle name="Normal 6 7 2 8" xfId="4619"/>
    <cellStyle name="Normal 6 7 3" xfId="891"/>
    <cellStyle name="Normal 6 7 3 2" xfId="1777"/>
    <cellStyle name="Normal 6 7 3 2 2" xfId="3734"/>
    <cellStyle name="Normal 6 7 3 2 2 2" xfId="14400"/>
    <cellStyle name="Normal 6 7 3 2 2 3" xfId="10210"/>
    <cellStyle name="Normal 6 7 3 2 3" xfId="10211"/>
    <cellStyle name="Normal 6 7 3 2 4" xfId="7373"/>
    <cellStyle name="Normal 6 7 3 2 5" xfId="12587"/>
    <cellStyle name="Normal 6 7 3 2 6" xfId="5548"/>
    <cellStyle name="Normal 6 7 3 3" xfId="2943"/>
    <cellStyle name="Normal 6 7 3 3 2" xfId="13609"/>
    <cellStyle name="Normal 6 7 3 3 3" xfId="10212"/>
    <cellStyle name="Normal 6 7 3 4" xfId="10213"/>
    <cellStyle name="Normal 6 7 3 5" xfId="6582"/>
    <cellStyle name="Normal 6 7 3 6" xfId="11796"/>
    <cellStyle name="Normal 6 7 3 7" xfId="4757"/>
    <cellStyle name="Normal 6 7 4" xfId="1774"/>
    <cellStyle name="Normal 6 7 4 2" xfId="3731"/>
    <cellStyle name="Normal 6 7 4 2 2" xfId="14397"/>
    <cellStyle name="Normal 6 7 4 2 3" xfId="10214"/>
    <cellStyle name="Normal 6 7 4 3" xfId="10215"/>
    <cellStyle name="Normal 6 7 4 4" xfId="7370"/>
    <cellStyle name="Normal 6 7 4 5" xfId="12584"/>
    <cellStyle name="Normal 6 7 4 6" xfId="5545"/>
    <cellStyle name="Normal 6 7 5" xfId="2198"/>
    <cellStyle name="Normal 6 7 5 2" xfId="4051"/>
    <cellStyle name="Normal 6 7 5 2 2" xfId="14714"/>
    <cellStyle name="Normal 6 7 5 2 3" xfId="10216"/>
    <cellStyle name="Normal 6 7 5 3" xfId="10217"/>
    <cellStyle name="Normal 6 7 5 4" xfId="7690"/>
    <cellStyle name="Normal 6 7 5 5" xfId="12901"/>
    <cellStyle name="Normal 6 7 5 6" xfId="5862"/>
    <cellStyle name="Normal 6 7 6" xfId="2342"/>
    <cellStyle name="Normal 6 7 6 2" xfId="4186"/>
    <cellStyle name="Normal 6 7 6 2 2" xfId="14849"/>
    <cellStyle name="Normal 6 7 6 2 3" xfId="10218"/>
    <cellStyle name="Normal 6 7 6 3" xfId="7825"/>
    <cellStyle name="Normal 6 7 6 4" xfId="13036"/>
    <cellStyle name="Normal 6 7 6 5" xfId="5997"/>
    <cellStyle name="Normal 6 7 7" xfId="2670"/>
    <cellStyle name="Normal 6 7 7 2" xfId="13336"/>
    <cellStyle name="Normal 6 7 7 3" xfId="10219"/>
    <cellStyle name="Normal 6 7 8" xfId="10220"/>
    <cellStyle name="Normal 6 7 9" xfId="6309"/>
    <cellStyle name="Normal 6 8" xfId="377"/>
    <cellStyle name="Normal 6 8 2" xfId="1000"/>
    <cellStyle name="Normal 6 8 2 2" xfId="1779"/>
    <cellStyle name="Normal 6 8 2 2 2" xfId="3736"/>
    <cellStyle name="Normal 6 8 2 2 2 2" xfId="14402"/>
    <cellStyle name="Normal 6 8 2 2 2 3" xfId="10221"/>
    <cellStyle name="Normal 6 8 2 2 3" xfId="10222"/>
    <cellStyle name="Normal 6 8 2 2 4" xfId="7375"/>
    <cellStyle name="Normal 6 8 2 2 5" xfId="12589"/>
    <cellStyle name="Normal 6 8 2 2 6" xfId="5550"/>
    <cellStyle name="Normal 6 8 2 3" xfId="3032"/>
    <cellStyle name="Normal 6 8 2 3 2" xfId="13698"/>
    <cellStyle name="Normal 6 8 2 3 3" xfId="10223"/>
    <cellStyle name="Normal 6 8 2 4" xfId="10224"/>
    <cellStyle name="Normal 6 8 2 5" xfId="6671"/>
    <cellStyle name="Normal 6 8 2 6" xfId="11885"/>
    <cellStyle name="Normal 6 8 2 7" xfId="4846"/>
    <cellStyle name="Normal 6 8 3" xfId="1778"/>
    <cellStyle name="Normal 6 8 3 2" xfId="3735"/>
    <cellStyle name="Normal 6 8 3 2 2" xfId="14401"/>
    <cellStyle name="Normal 6 8 3 2 3" xfId="10225"/>
    <cellStyle name="Normal 6 8 3 3" xfId="10226"/>
    <cellStyle name="Normal 6 8 3 4" xfId="7374"/>
    <cellStyle name="Normal 6 8 3 5" xfId="12588"/>
    <cellStyle name="Normal 6 8 3 6" xfId="5549"/>
    <cellStyle name="Normal 6 8 4" xfId="2580"/>
    <cellStyle name="Normal 6 8 4 2" xfId="13246"/>
    <cellStyle name="Normal 6 8 4 3" xfId="10227"/>
    <cellStyle name="Normal 6 8 5" xfId="10228"/>
    <cellStyle name="Normal 6 8 6" xfId="6219"/>
    <cellStyle name="Normal 6 8 7" xfId="11433"/>
    <cellStyle name="Normal 6 8 8" xfId="4394"/>
    <cellStyle name="Normal 6 9" xfId="647"/>
    <cellStyle name="Normal 6 9 2" xfId="1113"/>
    <cellStyle name="Normal 6 9 2 2" xfId="1781"/>
    <cellStyle name="Normal 6 9 2 2 2" xfId="3738"/>
    <cellStyle name="Normal 6 9 2 2 2 2" xfId="14404"/>
    <cellStyle name="Normal 6 9 2 2 2 3" xfId="10229"/>
    <cellStyle name="Normal 6 9 2 2 3" xfId="10230"/>
    <cellStyle name="Normal 6 9 2 2 4" xfId="7377"/>
    <cellStyle name="Normal 6 9 2 2 5" xfId="12591"/>
    <cellStyle name="Normal 6 9 2 2 6" xfId="5552"/>
    <cellStyle name="Normal 6 9 2 3" xfId="3082"/>
    <cellStyle name="Normal 6 9 2 3 2" xfId="13748"/>
    <cellStyle name="Normal 6 9 2 3 3" xfId="10231"/>
    <cellStyle name="Normal 6 9 2 4" xfId="10232"/>
    <cellStyle name="Normal 6 9 2 5" xfId="6721"/>
    <cellStyle name="Normal 6 9 2 6" xfId="11935"/>
    <cellStyle name="Normal 6 9 2 7" xfId="4896"/>
    <cellStyle name="Normal 6 9 3" xfId="1780"/>
    <cellStyle name="Normal 6 9 3 2" xfId="3737"/>
    <cellStyle name="Normal 6 9 3 2 2" xfId="14403"/>
    <cellStyle name="Normal 6 9 3 2 3" xfId="10233"/>
    <cellStyle name="Normal 6 9 3 3" xfId="10234"/>
    <cellStyle name="Normal 6 9 3 4" xfId="7376"/>
    <cellStyle name="Normal 6 9 3 5" xfId="12590"/>
    <cellStyle name="Normal 6 9 3 6" xfId="5551"/>
    <cellStyle name="Normal 6 9 4" xfId="2715"/>
    <cellStyle name="Normal 6 9 4 2" xfId="13381"/>
    <cellStyle name="Normal 6 9 4 3" xfId="10235"/>
    <cellStyle name="Normal 6 9 5" xfId="10236"/>
    <cellStyle name="Normal 6 9 6" xfId="6354"/>
    <cellStyle name="Normal 6 9 7" xfId="11568"/>
    <cellStyle name="Normal 6 9 8" xfId="4529"/>
    <cellStyle name="Normal 60" xfId="170"/>
    <cellStyle name="Normal 60 2" xfId="563"/>
    <cellStyle name="Normal 60 2 2" xfId="1092"/>
    <cellStyle name="Normal 60 3" xfId="422"/>
    <cellStyle name="Normal 60 4" xfId="306"/>
    <cellStyle name="Normal 60 5" xfId="203"/>
    <cellStyle name="Normal 61" xfId="171"/>
    <cellStyle name="Normal 61 2" xfId="564"/>
    <cellStyle name="Normal 61 2 2" xfId="1093"/>
    <cellStyle name="Normal 61 3" xfId="423"/>
    <cellStyle name="Normal 61 4" xfId="307"/>
    <cellStyle name="Normal 61 5" xfId="204"/>
    <cellStyle name="Normal 62" xfId="172"/>
    <cellStyle name="Normal 62 2" xfId="565"/>
    <cellStyle name="Normal 62 2 2" xfId="1094"/>
    <cellStyle name="Normal 62 3" xfId="424"/>
    <cellStyle name="Normal 62 4" xfId="308"/>
    <cellStyle name="Normal 62 5" xfId="205"/>
    <cellStyle name="Normal 63" xfId="173"/>
    <cellStyle name="Normal 63 2" xfId="566"/>
    <cellStyle name="Normal 63 2 2" xfId="1095"/>
    <cellStyle name="Normal 63 3" xfId="426"/>
    <cellStyle name="Normal 63 4" xfId="310"/>
    <cellStyle name="Normal 63 5" xfId="206"/>
    <cellStyle name="Normal 64" xfId="174"/>
    <cellStyle name="Normal 64 10" xfId="2295"/>
    <cellStyle name="Normal 64 10 2" xfId="4139"/>
    <cellStyle name="Normal 64 10 2 2" xfId="14802"/>
    <cellStyle name="Normal 64 10 2 3" xfId="10237"/>
    <cellStyle name="Normal 64 10 3" xfId="7778"/>
    <cellStyle name="Normal 64 10 4" xfId="12989"/>
    <cellStyle name="Normal 64 10 5" xfId="5950"/>
    <cellStyle name="Normal 64 2" xfId="253"/>
    <cellStyle name="Normal 64 2 2" xfId="993"/>
    <cellStyle name="Normal 64 3" xfId="483"/>
    <cellStyle name="Normal 64 3 2" xfId="1043"/>
    <cellStyle name="Normal 64 3 2 2" xfId="1783"/>
    <cellStyle name="Normal 64 3 2 2 2" xfId="3740"/>
    <cellStyle name="Normal 64 3 2 2 2 2" xfId="14406"/>
    <cellStyle name="Normal 64 3 2 2 2 3" xfId="10238"/>
    <cellStyle name="Normal 64 3 2 2 3" xfId="10239"/>
    <cellStyle name="Normal 64 3 2 2 4" xfId="7379"/>
    <cellStyle name="Normal 64 3 2 2 5" xfId="12593"/>
    <cellStyle name="Normal 64 3 2 2 6" xfId="5554"/>
    <cellStyle name="Normal 64 3 2 3" xfId="3075"/>
    <cellStyle name="Normal 64 3 2 3 2" xfId="13741"/>
    <cellStyle name="Normal 64 3 2 3 3" xfId="10240"/>
    <cellStyle name="Normal 64 3 2 4" xfId="10241"/>
    <cellStyle name="Normal 64 3 2 5" xfId="6714"/>
    <cellStyle name="Normal 64 3 2 6" xfId="11928"/>
    <cellStyle name="Normal 64 3 2 7" xfId="4889"/>
    <cellStyle name="Normal 64 3 3" xfId="1782"/>
    <cellStyle name="Normal 64 3 3 2" xfId="3739"/>
    <cellStyle name="Normal 64 3 3 2 2" xfId="14405"/>
    <cellStyle name="Normal 64 3 3 2 3" xfId="10242"/>
    <cellStyle name="Normal 64 3 3 3" xfId="10243"/>
    <cellStyle name="Normal 64 3 3 4" xfId="7378"/>
    <cellStyle name="Normal 64 3 3 5" xfId="12592"/>
    <cellStyle name="Normal 64 3 3 6" xfId="5553"/>
    <cellStyle name="Normal 64 3 4" xfId="2623"/>
    <cellStyle name="Normal 64 3 4 2" xfId="13289"/>
    <cellStyle name="Normal 64 3 4 3" xfId="10244"/>
    <cellStyle name="Normal 64 3 5" xfId="10245"/>
    <cellStyle name="Normal 64 3 6" xfId="6262"/>
    <cellStyle name="Normal 64 3 7" xfId="11476"/>
    <cellStyle name="Normal 64 3 8" xfId="4437"/>
    <cellStyle name="Normal 64 4" xfId="690"/>
    <cellStyle name="Normal 64 4 2" xfId="1156"/>
    <cellStyle name="Normal 64 4 2 2" xfId="1785"/>
    <cellStyle name="Normal 64 4 2 2 2" xfId="3742"/>
    <cellStyle name="Normal 64 4 2 2 2 2" xfId="14408"/>
    <cellStyle name="Normal 64 4 2 2 2 3" xfId="10246"/>
    <cellStyle name="Normal 64 4 2 2 3" xfId="10247"/>
    <cellStyle name="Normal 64 4 2 2 4" xfId="7381"/>
    <cellStyle name="Normal 64 4 2 2 5" xfId="12595"/>
    <cellStyle name="Normal 64 4 2 2 6" xfId="5556"/>
    <cellStyle name="Normal 64 4 2 3" xfId="3125"/>
    <cellStyle name="Normal 64 4 2 3 2" xfId="13791"/>
    <cellStyle name="Normal 64 4 2 3 3" xfId="10248"/>
    <cellStyle name="Normal 64 4 2 4" xfId="10249"/>
    <cellStyle name="Normal 64 4 2 5" xfId="6764"/>
    <cellStyle name="Normal 64 4 2 6" xfId="11978"/>
    <cellStyle name="Normal 64 4 2 7" xfId="4939"/>
    <cellStyle name="Normal 64 4 3" xfId="1784"/>
    <cellStyle name="Normal 64 4 3 2" xfId="3741"/>
    <cellStyle name="Normal 64 4 3 2 2" xfId="14407"/>
    <cellStyle name="Normal 64 4 3 2 3" xfId="10250"/>
    <cellStyle name="Normal 64 4 3 3" xfId="10251"/>
    <cellStyle name="Normal 64 4 3 4" xfId="7380"/>
    <cellStyle name="Normal 64 4 3 5" xfId="12594"/>
    <cellStyle name="Normal 64 4 3 6" xfId="5555"/>
    <cellStyle name="Normal 64 4 4" xfId="2758"/>
    <cellStyle name="Normal 64 4 4 2" xfId="13424"/>
    <cellStyle name="Normal 64 4 4 3" xfId="10252"/>
    <cellStyle name="Normal 64 4 5" xfId="10253"/>
    <cellStyle name="Normal 64 4 6" xfId="6397"/>
    <cellStyle name="Normal 64 4 7" xfId="11611"/>
    <cellStyle name="Normal 64 4 8" xfId="4572"/>
    <cellStyle name="Normal 64 5" xfId="367"/>
    <cellStyle name="Normal 64 5 2" xfId="992"/>
    <cellStyle name="Normal 64 5 2 2" xfId="1787"/>
    <cellStyle name="Normal 64 5 2 2 2" xfId="3744"/>
    <cellStyle name="Normal 64 5 2 2 2 2" xfId="14410"/>
    <cellStyle name="Normal 64 5 2 2 2 3" xfId="10254"/>
    <cellStyle name="Normal 64 5 2 2 3" xfId="10255"/>
    <cellStyle name="Normal 64 5 2 2 4" xfId="7383"/>
    <cellStyle name="Normal 64 5 2 2 5" xfId="12597"/>
    <cellStyle name="Normal 64 5 2 2 6" xfId="5558"/>
    <cellStyle name="Normal 64 5 2 3" xfId="3031"/>
    <cellStyle name="Normal 64 5 2 3 2" xfId="13697"/>
    <cellStyle name="Normal 64 5 2 3 3" xfId="10256"/>
    <cellStyle name="Normal 64 5 2 4" xfId="10257"/>
    <cellStyle name="Normal 64 5 2 5" xfId="6670"/>
    <cellStyle name="Normal 64 5 2 6" xfId="11884"/>
    <cellStyle name="Normal 64 5 2 7" xfId="4845"/>
    <cellStyle name="Normal 64 5 3" xfId="1786"/>
    <cellStyle name="Normal 64 5 3 2" xfId="3743"/>
    <cellStyle name="Normal 64 5 3 2 2" xfId="14409"/>
    <cellStyle name="Normal 64 5 3 2 3" xfId="10258"/>
    <cellStyle name="Normal 64 5 3 3" xfId="10259"/>
    <cellStyle name="Normal 64 5 3 4" xfId="7382"/>
    <cellStyle name="Normal 64 5 3 5" xfId="12596"/>
    <cellStyle name="Normal 64 5 3 6" xfId="5557"/>
    <cellStyle name="Normal 64 5 4" xfId="2574"/>
    <cellStyle name="Normal 64 5 4 2" xfId="13240"/>
    <cellStyle name="Normal 64 5 4 3" xfId="10260"/>
    <cellStyle name="Normal 64 5 5" xfId="10261"/>
    <cellStyle name="Normal 64 5 6" xfId="6213"/>
    <cellStyle name="Normal 64 5 7" xfId="11427"/>
    <cellStyle name="Normal 64 5 8" xfId="4388"/>
    <cellStyle name="Normal 64 6" xfId="841"/>
    <cellStyle name="Normal 64 6 2" xfId="1788"/>
    <cellStyle name="Normal 64 6 2 2" xfId="3745"/>
    <cellStyle name="Normal 64 6 2 2 2" xfId="14411"/>
    <cellStyle name="Normal 64 6 2 2 3" xfId="10262"/>
    <cellStyle name="Normal 64 6 2 3" xfId="10263"/>
    <cellStyle name="Normal 64 6 2 4" xfId="7384"/>
    <cellStyle name="Normal 64 6 2 5" xfId="12598"/>
    <cellStyle name="Normal 64 6 2 6" xfId="5559"/>
    <cellStyle name="Normal 64 6 3" xfId="2896"/>
    <cellStyle name="Normal 64 6 3 2" xfId="13562"/>
    <cellStyle name="Normal 64 6 3 3" xfId="10264"/>
    <cellStyle name="Normal 64 6 4" xfId="10265"/>
    <cellStyle name="Normal 64 6 5" xfId="6535"/>
    <cellStyle name="Normal 64 6 6" xfId="11749"/>
    <cellStyle name="Normal 64 6 7" xfId="4710"/>
    <cellStyle name="Normal 64 7" xfId="1306"/>
    <cellStyle name="Normal 64 7 2" xfId="3263"/>
    <cellStyle name="Normal 64 7 2 2" xfId="13929"/>
    <cellStyle name="Normal 64 7 2 3" xfId="10266"/>
    <cellStyle name="Normal 64 7 3" xfId="10267"/>
    <cellStyle name="Normal 64 7 4" xfId="6902"/>
    <cellStyle name="Normal 64 7 5" xfId="12116"/>
    <cellStyle name="Normal 64 7 6" xfId="5077"/>
    <cellStyle name="Normal 64 8" xfId="252"/>
    <cellStyle name="Normal 64 8 2" xfId="2530"/>
    <cellStyle name="Normal 64 8 2 2" xfId="13196"/>
    <cellStyle name="Normal 64 8 2 3" xfId="10268"/>
    <cellStyle name="Normal 64 8 3" xfId="10269"/>
    <cellStyle name="Normal 64 8 4" xfId="6169"/>
    <cellStyle name="Normal 64 8 5" xfId="11383"/>
    <cellStyle name="Normal 64 8 6" xfId="4344"/>
    <cellStyle name="Normal 64 9" xfId="2147"/>
    <cellStyle name="Normal 64 9 2" xfId="4003"/>
    <cellStyle name="Normal 64 9 2 2" xfId="14666"/>
    <cellStyle name="Normal 64 9 2 3" xfId="10270"/>
    <cellStyle name="Normal 64 9 3" xfId="10271"/>
    <cellStyle name="Normal 64 9 4" xfId="7642"/>
    <cellStyle name="Normal 64 9 5" xfId="12853"/>
    <cellStyle name="Normal 64 9 6" xfId="5814"/>
    <cellStyle name="Normal 65" xfId="254"/>
    <cellStyle name="Normal 65 2" xfId="641"/>
    <cellStyle name="Normal 65 2 10" xfId="11567"/>
    <cellStyle name="Normal 65 2 11" xfId="4528"/>
    <cellStyle name="Normal 65 2 2" xfId="782"/>
    <cellStyle name="Normal 65 2 2 2" xfId="1247"/>
    <cellStyle name="Normal 65 2 2 2 2" xfId="1791"/>
    <cellStyle name="Normal 65 2 2 2 2 2" xfId="3748"/>
    <cellStyle name="Normal 65 2 2 2 2 2 2" xfId="14414"/>
    <cellStyle name="Normal 65 2 2 2 2 2 3" xfId="10272"/>
    <cellStyle name="Normal 65 2 2 2 2 3" xfId="10273"/>
    <cellStyle name="Normal 65 2 2 2 2 4" xfId="7387"/>
    <cellStyle name="Normal 65 2 2 2 2 5" xfId="12601"/>
    <cellStyle name="Normal 65 2 2 2 2 6" xfId="5562"/>
    <cellStyle name="Normal 65 2 2 2 3" xfId="3216"/>
    <cellStyle name="Normal 65 2 2 2 3 2" xfId="13882"/>
    <cellStyle name="Normal 65 2 2 2 3 3" xfId="10274"/>
    <cellStyle name="Normal 65 2 2 2 4" xfId="10275"/>
    <cellStyle name="Normal 65 2 2 2 5" xfId="6855"/>
    <cellStyle name="Normal 65 2 2 2 6" xfId="12069"/>
    <cellStyle name="Normal 65 2 2 2 7" xfId="5030"/>
    <cellStyle name="Normal 65 2 2 3" xfId="1790"/>
    <cellStyle name="Normal 65 2 2 3 2" xfId="3747"/>
    <cellStyle name="Normal 65 2 2 3 2 2" xfId="14413"/>
    <cellStyle name="Normal 65 2 2 3 2 3" xfId="10276"/>
    <cellStyle name="Normal 65 2 2 3 3" xfId="10277"/>
    <cellStyle name="Normal 65 2 2 3 4" xfId="7386"/>
    <cellStyle name="Normal 65 2 2 3 5" xfId="12600"/>
    <cellStyle name="Normal 65 2 2 3 6" xfId="5561"/>
    <cellStyle name="Normal 65 2 2 4" xfId="2849"/>
    <cellStyle name="Normal 65 2 2 4 2" xfId="13515"/>
    <cellStyle name="Normal 65 2 2 4 3" xfId="10278"/>
    <cellStyle name="Normal 65 2 2 5" xfId="10279"/>
    <cellStyle name="Normal 65 2 2 6" xfId="6488"/>
    <cellStyle name="Normal 65 2 2 7" xfId="11702"/>
    <cellStyle name="Normal 65 2 2 8" xfId="4663"/>
    <cellStyle name="Normal 65 2 3" xfId="935"/>
    <cellStyle name="Normal 65 2 3 2" xfId="1792"/>
    <cellStyle name="Normal 65 2 3 2 2" xfId="3749"/>
    <cellStyle name="Normal 65 2 3 2 2 2" xfId="14415"/>
    <cellStyle name="Normal 65 2 3 2 2 3" xfId="10280"/>
    <cellStyle name="Normal 65 2 3 2 3" xfId="10281"/>
    <cellStyle name="Normal 65 2 3 2 4" xfId="7388"/>
    <cellStyle name="Normal 65 2 3 2 5" xfId="12602"/>
    <cellStyle name="Normal 65 2 3 2 6" xfId="5563"/>
    <cellStyle name="Normal 65 2 3 3" xfId="2987"/>
    <cellStyle name="Normal 65 2 3 3 2" xfId="13653"/>
    <cellStyle name="Normal 65 2 3 3 3" xfId="10282"/>
    <cellStyle name="Normal 65 2 3 4" xfId="10283"/>
    <cellStyle name="Normal 65 2 3 5" xfId="6626"/>
    <cellStyle name="Normal 65 2 3 6" xfId="11840"/>
    <cellStyle name="Normal 65 2 3 7" xfId="4801"/>
    <cellStyle name="Normal 65 2 4" xfId="1789"/>
    <cellStyle name="Normal 65 2 4 2" xfId="3746"/>
    <cellStyle name="Normal 65 2 4 2 2" xfId="14412"/>
    <cellStyle name="Normal 65 2 4 2 3" xfId="10284"/>
    <cellStyle name="Normal 65 2 4 3" xfId="10285"/>
    <cellStyle name="Normal 65 2 4 4" xfId="7385"/>
    <cellStyle name="Normal 65 2 4 5" xfId="12599"/>
    <cellStyle name="Normal 65 2 4 6" xfId="5560"/>
    <cellStyle name="Normal 65 2 5" xfId="2242"/>
    <cellStyle name="Normal 65 2 5 2" xfId="4095"/>
    <cellStyle name="Normal 65 2 5 2 2" xfId="14758"/>
    <cellStyle name="Normal 65 2 5 2 3" xfId="10286"/>
    <cellStyle name="Normal 65 2 5 3" xfId="10287"/>
    <cellStyle name="Normal 65 2 5 4" xfId="7734"/>
    <cellStyle name="Normal 65 2 5 5" xfId="12945"/>
    <cellStyle name="Normal 65 2 5 6" xfId="5906"/>
    <cellStyle name="Normal 65 2 6" xfId="2386"/>
    <cellStyle name="Normal 65 2 6 2" xfId="4230"/>
    <cellStyle name="Normal 65 2 6 2 2" xfId="14893"/>
    <cellStyle name="Normal 65 2 6 2 3" xfId="10288"/>
    <cellStyle name="Normal 65 2 6 3" xfId="7869"/>
    <cellStyle name="Normal 65 2 6 4" xfId="13080"/>
    <cellStyle name="Normal 65 2 6 5" xfId="6041"/>
    <cellStyle name="Normal 65 2 7" xfId="2714"/>
    <cellStyle name="Normal 65 2 7 2" xfId="13380"/>
    <cellStyle name="Normal 65 2 7 3" xfId="10289"/>
    <cellStyle name="Normal 65 2 8" xfId="10290"/>
    <cellStyle name="Normal 65 2 9" xfId="6353"/>
    <cellStyle name="Normal 65 3" xfId="994"/>
    <cellStyle name="Normal 66" xfId="368"/>
    <cellStyle name="Normal 66 2" xfId="593"/>
    <cellStyle name="Normal 66 2 2" xfId="2244"/>
    <cellStyle name="Normal 66 3" xfId="485"/>
    <cellStyle name="Normal 66 3 2" xfId="1045"/>
    <cellStyle name="Normal 66 3 2 2" xfId="1794"/>
    <cellStyle name="Normal 66 3 2 2 2" xfId="3751"/>
    <cellStyle name="Normal 66 3 2 2 2 2" xfId="14417"/>
    <cellStyle name="Normal 66 3 2 2 2 3" xfId="10291"/>
    <cellStyle name="Normal 66 3 2 2 3" xfId="10292"/>
    <cellStyle name="Normal 66 3 2 2 4" xfId="7390"/>
    <cellStyle name="Normal 66 3 2 2 5" xfId="12604"/>
    <cellStyle name="Normal 66 3 2 2 6" xfId="5565"/>
    <cellStyle name="Normal 66 3 2 3" xfId="3077"/>
    <cellStyle name="Normal 66 3 2 3 2" xfId="13743"/>
    <cellStyle name="Normal 66 3 2 3 3" xfId="10293"/>
    <cellStyle name="Normal 66 3 2 4" xfId="10294"/>
    <cellStyle name="Normal 66 3 2 5" xfId="6716"/>
    <cellStyle name="Normal 66 3 2 6" xfId="11930"/>
    <cellStyle name="Normal 66 3 2 7" xfId="4891"/>
    <cellStyle name="Normal 66 3 3" xfId="1793"/>
    <cellStyle name="Normal 66 3 3 2" xfId="3750"/>
    <cellStyle name="Normal 66 3 3 2 2" xfId="14416"/>
    <cellStyle name="Normal 66 3 3 2 3" xfId="10295"/>
    <cellStyle name="Normal 66 3 3 3" xfId="10296"/>
    <cellStyle name="Normal 66 3 3 4" xfId="7389"/>
    <cellStyle name="Normal 66 3 3 5" xfId="12603"/>
    <cellStyle name="Normal 66 3 3 6" xfId="5564"/>
    <cellStyle name="Normal 66 3 4" xfId="2625"/>
    <cellStyle name="Normal 66 3 4 2" xfId="13291"/>
    <cellStyle name="Normal 66 3 4 3" xfId="10297"/>
    <cellStyle name="Normal 66 3 5" xfId="10298"/>
    <cellStyle name="Normal 66 3 6" xfId="6264"/>
    <cellStyle name="Normal 66 3 7" xfId="11478"/>
    <cellStyle name="Normal 66 3 8" xfId="4439"/>
    <cellStyle name="Normal 66 4" xfId="692"/>
    <cellStyle name="Normal 66 4 2" xfId="1158"/>
    <cellStyle name="Normal 66 4 2 2" xfId="1796"/>
    <cellStyle name="Normal 66 4 2 2 2" xfId="3753"/>
    <cellStyle name="Normal 66 4 2 2 2 2" xfId="14419"/>
    <cellStyle name="Normal 66 4 2 2 2 3" xfId="10299"/>
    <cellStyle name="Normal 66 4 2 2 3" xfId="10300"/>
    <cellStyle name="Normal 66 4 2 2 4" xfId="7392"/>
    <cellStyle name="Normal 66 4 2 2 5" xfId="12606"/>
    <cellStyle name="Normal 66 4 2 2 6" xfId="5567"/>
    <cellStyle name="Normal 66 4 2 3" xfId="3127"/>
    <cellStyle name="Normal 66 4 2 3 2" xfId="13793"/>
    <cellStyle name="Normal 66 4 2 3 3" xfId="10301"/>
    <cellStyle name="Normal 66 4 2 4" xfId="10302"/>
    <cellStyle name="Normal 66 4 2 5" xfId="6766"/>
    <cellStyle name="Normal 66 4 2 6" xfId="11980"/>
    <cellStyle name="Normal 66 4 2 7" xfId="4941"/>
    <cellStyle name="Normal 66 4 3" xfId="1795"/>
    <cellStyle name="Normal 66 4 3 2" xfId="3752"/>
    <cellStyle name="Normal 66 4 3 2 2" xfId="14418"/>
    <cellStyle name="Normal 66 4 3 2 3" xfId="10303"/>
    <cellStyle name="Normal 66 4 3 3" xfId="10304"/>
    <cellStyle name="Normal 66 4 3 4" xfId="7391"/>
    <cellStyle name="Normal 66 4 3 5" xfId="12605"/>
    <cellStyle name="Normal 66 4 3 6" xfId="5566"/>
    <cellStyle name="Normal 66 4 4" xfId="2760"/>
    <cellStyle name="Normal 66 4 4 2" xfId="13426"/>
    <cellStyle name="Normal 66 4 4 3" xfId="10305"/>
    <cellStyle name="Normal 66 4 5" xfId="10306"/>
    <cellStyle name="Normal 66 4 6" xfId="6399"/>
    <cellStyle name="Normal 66 4 7" xfId="11613"/>
    <cellStyle name="Normal 66 4 8" xfId="4574"/>
    <cellStyle name="Normal 66 5" xfId="843"/>
    <cellStyle name="Normal 66 5 2" xfId="1797"/>
    <cellStyle name="Normal 66 5 2 2" xfId="3754"/>
    <cellStyle name="Normal 66 5 2 2 2" xfId="14420"/>
    <cellStyle name="Normal 66 5 2 2 3" xfId="10307"/>
    <cellStyle name="Normal 66 5 2 3" xfId="10308"/>
    <cellStyle name="Normal 66 5 2 4" xfId="7393"/>
    <cellStyle name="Normal 66 5 2 5" xfId="12607"/>
    <cellStyle name="Normal 66 5 2 6" xfId="5568"/>
    <cellStyle name="Normal 66 5 3" xfId="2898"/>
    <cellStyle name="Normal 66 5 3 2" xfId="13564"/>
    <cellStyle name="Normal 66 5 3 3" xfId="10309"/>
    <cellStyle name="Normal 66 5 4" xfId="10310"/>
    <cellStyle name="Normal 66 5 5" xfId="6537"/>
    <cellStyle name="Normal 66 5 6" xfId="11751"/>
    <cellStyle name="Normal 66 5 7" xfId="4712"/>
    <cellStyle name="Normal 66 6" xfId="2149"/>
    <cellStyle name="Normal 66 6 2" xfId="4005"/>
    <cellStyle name="Normal 66 6 2 2" xfId="14668"/>
    <cellStyle name="Normal 66 6 2 3" xfId="10311"/>
    <cellStyle name="Normal 66 6 3" xfId="10312"/>
    <cellStyle name="Normal 66 6 4" xfId="7644"/>
    <cellStyle name="Normal 66 6 5" xfId="12855"/>
    <cellStyle name="Normal 66 6 6" xfId="5816"/>
    <cellStyle name="Normal 66 7" xfId="2297"/>
    <cellStyle name="Normal 66 7 2" xfId="4141"/>
    <cellStyle name="Normal 66 7 2 2" xfId="14804"/>
    <cellStyle name="Normal 66 7 2 3" xfId="10313"/>
    <cellStyle name="Normal 66 7 3" xfId="7780"/>
    <cellStyle name="Normal 66 7 4" xfId="12991"/>
    <cellStyle name="Normal 66 7 5" xfId="5952"/>
    <cellStyle name="Normal 67" xfId="486"/>
    <cellStyle name="Normal 67 10" xfId="6265"/>
    <cellStyle name="Normal 67 11" xfId="11479"/>
    <cellStyle name="Normal 67 12" xfId="4440"/>
    <cellStyle name="Normal 67 2" xfId="693"/>
    <cellStyle name="Normal 67 2 2" xfId="1159"/>
    <cellStyle name="Normal 67 2 2 2" xfId="1800"/>
    <cellStyle name="Normal 67 2 2 2 2" xfId="3757"/>
    <cellStyle name="Normal 67 2 2 2 2 2" xfId="14423"/>
    <cellStyle name="Normal 67 2 2 2 2 3" xfId="10314"/>
    <cellStyle name="Normal 67 2 2 2 3" xfId="10315"/>
    <cellStyle name="Normal 67 2 2 2 4" xfId="7396"/>
    <cellStyle name="Normal 67 2 2 2 5" xfId="12610"/>
    <cellStyle name="Normal 67 2 2 2 6" xfId="5571"/>
    <cellStyle name="Normal 67 2 2 3" xfId="3128"/>
    <cellStyle name="Normal 67 2 2 3 2" xfId="13794"/>
    <cellStyle name="Normal 67 2 2 3 3" xfId="10316"/>
    <cellStyle name="Normal 67 2 2 4" xfId="10317"/>
    <cellStyle name="Normal 67 2 2 5" xfId="6767"/>
    <cellStyle name="Normal 67 2 2 6" xfId="11981"/>
    <cellStyle name="Normal 67 2 2 7" xfId="4942"/>
    <cellStyle name="Normal 67 2 3" xfId="1799"/>
    <cellStyle name="Normal 67 2 3 2" xfId="3756"/>
    <cellStyle name="Normal 67 2 3 2 2" xfId="14422"/>
    <cellStyle name="Normal 67 2 3 2 3" xfId="10318"/>
    <cellStyle name="Normal 67 2 3 3" xfId="10319"/>
    <cellStyle name="Normal 67 2 3 4" xfId="7395"/>
    <cellStyle name="Normal 67 2 3 5" xfId="12609"/>
    <cellStyle name="Normal 67 2 3 6" xfId="5570"/>
    <cellStyle name="Normal 67 2 4" xfId="2761"/>
    <cellStyle name="Normal 67 2 4 2" xfId="13427"/>
    <cellStyle name="Normal 67 2 4 3" xfId="10320"/>
    <cellStyle name="Normal 67 2 5" xfId="10321"/>
    <cellStyle name="Normal 67 2 6" xfId="6400"/>
    <cellStyle name="Normal 67 2 7" xfId="11614"/>
    <cellStyle name="Normal 67 2 8" xfId="4575"/>
    <cellStyle name="Normal 67 3" xfId="844"/>
    <cellStyle name="Normal 67 3 2" xfId="1801"/>
    <cellStyle name="Normal 67 3 2 2" xfId="3758"/>
    <cellStyle name="Normal 67 3 2 2 2" xfId="14424"/>
    <cellStyle name="Normal 67 3 2 2 3" xfId="10322"/>
    <cellStyle name="Normal 67 3 2 3" xfId="10323"/>
    <cellStyle name="Normal 67 3 2 4" xfId="7397"/>
    <cellStyle name="Normal 67 3 2 5" xfId="12611"/>
    <cellStyle name="Normal 67 3 2 6" xfId="5572"/>
    <cellStyle name="Normal 67 3 3" xfId="2899"/>
    <cellStyle name="Normal 67 3 3 2" xfId="13565"/>
    <cellStyle name="Normal 67 3 3 3" xfId="10324"/>
    <cellStyle name="Normal 67 3 4" xfId="10325"/>
    <cellStyle name="Normal 67 3 5" xfId="6538"/>
    <cellStyle name="Normal 67 3 6" xfId="11752"/>
    <cellStyle name="Normal 67 3 7" xfId="4713"/>
    <cellStyle name="Normal 67 4" xfId="1798"/>
    <cellStyle name="Normal 67 4 2" xfId="3755"/>
    <cellStyle name="Normal 67 4 2 2" xfId="14421"/>
    <cellStyle name="Normal 67 4 2 3" xfId="10326"/>
    <cellStyle name="Normal 67 4 3" xfId="10327"/>
    <cellStyle name="Normal 67 4 4" xfId="7394"/>
    <cellStyle name="Normal 67 4 5" xfId="12608"/>
    <cellStyle name="Normal 67 4 6" xfId="5569"/>
    <cellStyle name="Normal 67 5" xfId="2150"/>
    <cellStyle name="Normal 67 5 2" xfId="4006"/>
    <cellStyle name="Normal 67 5 2 2" xfId="14669"/>
    <cellStyle name="Normal 67 5 2 3" xfId="10328"/>
    <cellStyle name="Normal 67 5 3" xfId="10329"/>
    <cellStyle name="Normal 67 5 4" xfId="7645"/>
    <cellStyle name="Normal 67 5 5" xfId="12856"/>
    <cellStyle name="Normal 67 5 6" xfId="5817"/>
    <cellStyle name="Normal 67 6" xfId="2246"/>
    <cellStyle name="Normal 67 7" xfId="2298"/>
    <cellStyle name="Normal 67 7 2" xfId="4142"/>
    <cellStyle name="Normal 67 7 2 2" xfId="14805"/>
    <cellStyle name="Normal 67 7 2 3" xfId="10330"/>
    <cellStyle name="Normal 67 7 3" xfId="7781"/>
    <cellStyle name="Normal 67 7 4" xfId="12992"/>
    <cellStyle name="Normal 67 7 5" xfId="5953"/>
    <cellStyle name="Normal 67 8" xfId="2626"/>
    <cellStyle name="Normal 67 8 2" xfId="13292"/>
    <cellStyle name="Normal 67 8 3" xfId="10331"/>
    <cellStyle name="Normal 67 9" xfId="10332"/>
    <cellStyle name="Normal 68" xfId="608"/>
    <cellStyle name="Normal 68 2" xfId="2134"/>
    <cellStyle name="Normal 69" xfId="375"/>
    <cellStyle name="Normal 69 2" xfId="2162"/>
    <cellStyle name="Normal 69 2 2" xfId="4016"/>
    <cellStyle name="Normal 69 2 2 2" xfId="14679"/>
    <cellStyle name="Normal 69 2 2 3" xfId="10333"/>
    <cellStyle name="Normal 69 2 3" xfId="10334"/>
    <cellStyle name="Normal 69 2 4" xfId="7655"/>
    <cellStyle name="Normal 69 2 5" xfId="12866"/>
    <cellStyle name="Normal 69 2 6" xfId="5827"/>
    <cellStyle name="Normal 7" xfId="25"/>
    <cellStyle name="Normal 7 2" xfId="39"/>
    <cellStyle name="Normal 7 2 2" xfId="568"/>
    <cellStyle name="Normal 7 2 2 2" xfId="1097"/>
    <cellStyle name="Normal 7 2 3" xfId="460"/>
    <cellStyle name="Normal 7 2 4" xfId="344"/>
    <cellStyle name="Normal 7 3" xfId="567"/>
    <cellStyle name="Normal 7 3 2" xfId="1096"/>
    <cellStyle name="Normal 7 4" xfId="378"/>
    <cellStyle name="Normal 7 5" xfId="262"/>
    <cellStyle name="Normal 70" xfId="479"/>
    <cellStyle name="Normal 71" xfId="642"/>
    <cellStyle name="Normal 72" xfId="643"/>
    <cellStyle name="Normal 73" xfId="376"/>
    <cellStyle name="Normal 74" xfId="645"/>
    <cellStyle name="Normal 75" xfId="644"/>
    <cellStyle name="Normal 76" xfId="646"/>
    <cellStyle name="Normal 77" xfId="726"/>
    <cellStyle name="Normal 78" xfId="783"/>
    <cellStyle name="Normal 79" xfId="784"/>
    <cellStyle name="Normal 8" xfId="40"/>
    <cellStyle name="Normal 8 2" xfId="57"/>
    <cellStyle name="Normal 8 2 2" xfId="570"/>
    <cellStyle name="Normal 8 2 2 2" xfId="1099"/>
    <cellStyle name="Normal 8 2 3" xfId="462"/>
    <cellStyle name="Normal 8 2 4" xfId="346"/>
    <cellStyle name="Normal 8 3" xfId="569"/>
    <cellStyle name="Normal 8 3 2" xfId="1098"/>
    <cellStyle name="Normal 8 4" xfId="461"/>
    <cellStyle name="Normal 8 5" xfId="345"/>
    <cellStyle name="Normal 80" xfId="260"/>
    <cellStyle name="Normal 81" xfId="363"/>
    <cellStyle name="Normal 82" xfId="791"/>
    <cellStyle name="Normal 83" xfId="792"/>
    <cellStyle name="Normal 84" xfId="790"/>
    <cellStyle name="Normal 85" xfId="789"/>
    <cellStyle name="Normal 86" xfId="788"/>
    <cellStyle name="Normal 87" xfId="793"/>
    <cellStyle name="Normal 88" xfId="1255"/>
    <cellStyle name="Normal 89" xfId="1256"/>
    <cellStyle name="Normal 9" xfId="47"/>
    <cellStyle name="Normal 9 2" xfId="571"/>
    <cellStyle name="Normal 9 2 2" xfId="1100"/>
    <cellStyle name="Normal 9 3" xfId="379"/>
    <cellStyle name="Normal 9 4" xfId="263"/>
    <cellStyle name="Normal 90" xfId="1254"/>
    <cellStyle name="Normal 91" xfId="972"/>
    <cellStyle name="Normal 92" xfId="1253"/>
    <cellStyle name="Normal 93" xfId="1251"/>
    <cellStyle name="Normal 94" xfId="948"/>
    <cellStyle name="Normal 95" xfId="1260"/>
    <cellStyle name="Normal 96" xfId="1252"/>
    <cellStyle name="Normal 97" xfId="1258"/>
    <cellStyle name="Normal 98" xfId="1257"/>
    <cellStyle name="Normal 99" xfId="1261"/>
    <cellStyle name="Normal1" xfId="83"/>
    <cellStyle name="Normal2" xfId="84"/>
    <cellStyle name="Normal3" xfId="85"/>
    <cellStyle name="Nota 2" xfId="2090"/>
    <cellStyle name="Nota 2 2" xfId="2426"/>
    <cellStyle name="Nota 2 2 2" xfId="4250"/>
    <cellStyle name="Nota 2 2 2 2" xfId="14913"/>
    <cellStyle name="Nota 2 2 3" xfId="13101"/>
    <cellStyle name="Percent [2]" xfId="86"/>
    <cellStyle name="Percent [2] 2" xfId="572"/>
    <cellStyle name="Percent [2] 2 2" xfId="1101"/>
    <cellStyle name="Percent [2] 3" xfId="463"/>
    <cellStyle name="Percent [2] 4" xfId="347"/>
    <cellStyle name="Percent_Sheet1" xfId="87"/>
    <cellStyle name="Percentual" xfId="88"/>
    <cellStyle name="Ponto" xfId="89"/>
    <cellStyle name="Porcentagem" xfId="48" builtinId="5"/>
    <cellStyle name="Porcentagem 2" xfId="11"/>
    <cellStyle name="Porcentagem 2 2" xfId="249"/>
    <cellStyle name="Porcentagem 2 2 2" xfId="989"/>
    <cellStyle name="Porcentagem 2 3" xfId="938"/>
    <cellStyle name="Porcentagem 3" xfId="33"/>
    <cellStyle name="Porcentagem 3 2" xfId="43"/>
    <cellStyle name="Porcentagem 3 3" xfId="573"/>
    <cellStyle name="Porcentagem 4" xfId="29"/>
    <cellStyle name="Porcentagem 4 2" xfId="34"/>
    <cellStyle name="Porcentagem 4 2 2" xfId="177"/>
    <cellStyle name="Porcentagem 4 2 2 2" xfId="987"/>
    <cellStyle name="Porcentagem 4 2 3" xfId="854"/>
    <cellStyle name="Porcentagem 5" xfId="62"/>
    <cellStyle name="Porcentagem 6" xfId="110"/>
    <cellStyle name="Porcentagem 6 10" xfId="236"/>
    <cellStyle name="Porcentagem 6 10 2" xfId="2516"/>
    <cellStyle name="Porcentagem 6 10 2 2" xfId="13183"/>
    <cellStyle name="Porcentagem 6 10 2 3" xfId="10335"/>
    <cellStyle name="Porcentagem 6 10 3" xfId="10336"/>
    <cellStyle name="Porcentagem 6 10 4" xfId="6155"/>
    <cellStyle name="Porcentagem 6 10 5" xfId="11370"/>
    <cellStyle name="Porcentagem 6 10 6" xfId="4331"/>
    <cellStyle name="Porcentagem 6 11" xfId="2132"/>
    <cellStyle name="Porcentagem 6 11 2" xfId="3990"/>
    <cellStyle name="Porcentagem 6 11 2 2" xfId="14653"/>
    <cellStyle name="Porcentagem 6 11 2 3" xfId="10337"/>
    <cellStyle name="Porcentagem 6 11 3" xfId="10338"/>
    <cellStyle name="Porcentagem 6 11 4" xfId="7629"/>
    <cellStyle name="Porcentagem 6 11 5" xfId="12840"/>
    <cellStyle name="Porcentagem 6 11 6" xfId="5801"/>
    <cellStyle name="Porcentagem 6 12" xfId="2282"/>
    <cellStyle name="Porcentagem 6 12 2" xfId="4126"/>
    <cellStyle name="Porcentagem 6 12 2 2" xfId="14789"/>
    <cellStyle name="Porcentagem 6 12 2 3" xfId="10339"/>
    <cellStyle name="Porcentagem 6 12 3" xfId="7765"/>
    <cellStyle name="Porcentagem 6 12 4" xfId="12976"/>
    <cellStyle name="Porcentagem 6 12 5" xfId="5937"/>
    <cellStyle name="Porcentagem 6 13" xfId="2467"/>
    <cellStyle name="Porcentagem 6 13 2" xfId="10340"/>
    <cellStyle name="Porcentagem 6 13 3" xfId="13135"/>
    <cellStyle name="Porcentagem 6 13 4" xfId="6053"/>
    <cellStyle name="Porcentagem 6 14" xfId="10341"/>
    <cellStyle name="Porcentagem 6 15" xfId="6106"/>
    <cellStyle name="Porcentagem 6 16" xfId="11322"/>
    <cellStyle name="Porcentagem 6 17" xfId="4283"/>
    <cellStyle name="Porcentagem 6 2" xfId="147"/>
    <cellStyle name="Porcentagem 6 2 10" xfId="2133"/>
    <cellStyle name="Porcentagem 6 2 10 2" xfId="3991"/>
    <cellStyle name="Porcentagem 6 2 10 2 2" xfId="14654"/>
    <cellStyle name="Porcentagem 6 2 10 2 3" xfId="10342"/>
    <cellStyle name="Porcentagem 6 2 10 3" xfId="10343"/>
    <cellStyle name="Porcentagem 6 2 10 4" xfId="7630"/>
    <cellStyle name="Porcentagem 6 2 10 5" xfId="12841"/>
    <cellStyle name="Porcentagem 6 2 10 6" xfId="5802"/>
    <cellStyle name="Porcentagem 6 2 11" xfId="2283"/>
    <cellStyle name="Porcentagem 6 2 11 2" xfId="4127"/>
    <cellStyle name="Porcentagem 6 2 11 2 2" xfId="14790"/>
    <cellStyle name="Porcentagem 6 2 11 2 3" xfId="10344"/>
    <cellStyle name="Porcentagem 6 2 11 3" xfId="7766"/>
    <cellStyle name="Porcentagem 6 2 11 4" xfId="12977"/>
    <cellStyle name="Porcentagem 6 2 11 5" xfId="5938"/>
    <cellStyle name="Porcentagem 6 2 12" xfId="2483"/>
    <cellStyle name="Porcentagem 6 2 12 2" xfId="10345"/>
    <cellStyle name="Porcentagem 6 2 12 3" xfId="13151"/>
    <cellStyle name="Porcentagem 6 2 12 4" xfId="6076"/>
    <cellStyle name="Porcentagem 6 2 13" xfId="10346"/>
    <cellStyle name="Porcentagem 6 2 14" xfId="6122"/>
    <cellStyle name="Porcentagem 6 2 15" xfId="11338"/>
    <cellStyle name="Porcentagem 6 2 16" xfId="4299"/>
    <cellStyle name="Porcentagem 6 2 2" xfId="575"/>
    <cellStyle name="Porcentagem 6 2 2 10" xfId="11511"/>
    <cellStyle name="Porcentagem 6 2 2 11" xfId="4472"/>
    <cellStyle name="Porcentagem 6 2 2 2" xfId="725"/>
    <cellStyle name="Porcentagem 6 2 2 2 2" xfId="1191"/>
    <cellStyle name="Porcentagem 6 2 2 2 2 2" xfId="1804"/>
    <cellStyle name="Porcentagem 6 2 2 2 2 2 2" xfId="3761"/>
    <cellStyle name="Porcentagem 6 2 2 2 2 2 2 2" xfId="14427"/>
    <cellStyle name="Porcentagem 6 2 2 2 2 2 2 3" xfId="10347"/>
    <cellStyle name="Porcentagem 6 2 2 2 2 2 3" xfId="10348"/>
    <cellStyle name="Porcentagem 6 2 2 2 2 2 4" xfId="7400"/>
    <cellStyle name="Porcentagem 6 2 2 2 2 2 5" xfId="12614"/>
    <cellStyle name="Porcentagem 6 2 2 2 2 2 6" xfId="5575"/>
    <cellStyle name="Porcentagem 6 2 2 2 2 3" xfId="3160"/>
    <cellStyle name="Porcentagem 6 2 2 2 2 3 2" xfId="13826"/>
    <cellStyle name="Porcentagem 6 2 2 2 2 3 3" xfId="10349"/>
    <cellStyle name="Porcentagem 6 2 2 2 2 4" xfId="10350"/>
    <cellStyle name="Porcentagem 6 2 2 2 2 5" xfId="6799"/>
    <cellStyle name="Porcentagem 6 2 2 2 2 6" xfId="12013"/>
    <cellStyle name="Porcentagem 6 2 2 2 2 7" xfId="4974"/>
    <cellStyle name="Porcentagem 6 2 2 2 3" xfId="1803"/>
    <cellStyle name="Porcentagem 6 2 2 2 3 2" xfId="3760"/>
    <cellStyle name="Porcentagem 6 2 2 2 3 2 2" xfId="14426"/>
    <cellStyle name="Porcentagem 6 2 2 2 3 2 3" xfId="10351"/>
    <cellStyle name="Porcentagem 6 2 2 2 3 3" xfId="10352"/>
    <cellStyle name="Porcentagem 6 2 2 2 3 4" xfId="7399"/>
    <cellStyle name="Porcentagem 6 2 2 2 3 5" xfId="12613"/>
    <cellStyle name="Porcentagem 6 2 2 2 3 6" xfId="5574"/>
    <cellStyle name="Porcentagem 6 2 2 2 4" xfId="2793"/>
    <cellStyle name="Porcentagem 6 2 2 2 4 2" xfId="13459"/>
    <cellStyle name="Porcentagem 6 2 2 2 4 3" xfId="10353"/>
    <cellStyle name="Porcentagem 6 2 2 2 5" xfId="10354"/>
    <cellStyle name="Porcentagem 6 2 2 2 6" xfId="6432"/>
    <cellStyle name="Porcentagem 6 2 2 2 7" xfId="11646"/>
    <cellStyle name="Porcentagem 6 2 2 2 8" xfId="4607"/>
    <cellStyle name="Porcentagem 6 2 2 3" xfId="878"/>
    <cellStyle name="Porcentagem 6 2 2 3 2" xfId="1805"/>
    <cellStyle name="Porcentagem 6 2 2 3 2 2" xfId="3762"/>
    <cellStyle name="Porcentagem 6 2 2 3 2 2 2" xfId="14428"/>
    <cellStyle name="Porcentagem 6 2 2 3 2 2 3" xfId="10355"/>
    <cellStyle name="Porcentagem 6 2 2 3 2 3" xfId="10356"/>
    <cellStyle name="Porcentagem 6 2 2 3 2 4" xfId="7401"/>
    <cellStyle name="Porcentagem 6 2 2 3 2 5" xfId="12615"/>
    <cellStyle name="Porcentagem 6 2 2 3 2 6" xfId="5576"/>
    <cellStyle name="Porcentagem 6 2 2 3 3" xfId="2931"/>
    <cellStyle name="Porcentagem 6 2 2 3 3 2" xfId="13597"/>
    <cellStyle name="Porcentagem 6 2 2 3 3 3" xfId="10357"/>
    <cellStyle name="Porcentagem 6 2 2 3 4" xfId="10358"/>
    <cellStyle name="Porcentagem 6 2 2 3 5" xfId="6570"/>
    <cellStyle name="Porcentagem 6 2 2 3 6" xfId="11784"/>
    <cellStyle name="Porcentagem 6 2 2 3 7" xfId="4745"/>
    <cellStyle name="Porcentagem 6 2 2 4" xfId="1802"/>
    <cellStyle name="Porcentagem 6 2 2 4 2" xfId="3759"/>
    <cellStyle name="Porcentagem 6 2 2 4 2 2" xfId="14425"/>
    <cellStyle name="Porcentagem 6 2 2 4 2 3" xfId="10359"/>
    <cellStyle name="Porcentagem 6 2 2 4 3" xfId="10360"/>
    <cellStyle name="Porcentagem 6 2 2 4 4" xfId="7398"/>
    <cellStyle name="Porcentagem 6 2 2 4 5" xfId="12612"/>
    <cellStyle name="Porcentagem 6 2 2 4 6" xfId="5573"/>
    <cellStyle name="Porcentagem 6 2 2 5" xfId="2186"/>
    <cellStyle name="Porcentagem 6 2 2 5 2" xfId="4039"/>
    <cellStyle name="Porcentagem 6 2 2 5 2 2" xfId="14702"/>
    <cellStyle name="Porcentagem 6 2 2 5 2 3" xfId="10361"/>
    <cellStyle name="Porcentagem 6 2 2 5 3" xfId="10362"/>
    <cellStyle name="Porcentagem 6 2 2 5 4" xfId="7678"/>
    <cellStyle name="Porcentagem 6 2 2 5 5" xfId="12889"/>
    <cellStyle name="Porcentagem 6 2 2 5 6" xfId="5850"/>
    <cellStyle name="Porcentagem 6 2 2 6" xfId="2330"/>
    <cellStyle name="Porcentagem 6 2 2 6 2" xfId="4174"/>
    <cellStyle name="Porcentagem 6 2 2 6 2 2" xfId="14837"/>
    <cellStyle name="Porcentagem 6 2 2 6 2 3" xfId="10363"/>
    <cellStyle name="Porcentagem 6 2 2 6 3" xfId="7813"/>
    <cellStyle name="Porcentagem 6 2 2 6 4" xfId="13024"/>
    <cellStyle name="Porcentagem 6 2 2 6 5" xfId="5985"/>
    <cellStyle name="Porcentagem 6 2 2 7" xfId="2658"/>
    <cellStyle name="Porcentagem 6 2 2 7 2" xfId="13324"/>
    <cellStyle name="Porcentagem 6 2 2 7 3" xfId="10364"/>
    <cellStyle name="Porcentagem 6 2 2 8" xfId="10365"/>
    <cellStyle name="Porcentagem 6 2 2 9" xfId="6297"/>
    <cellStyle name="Porcentagem 6 2 3" xfId="627"/>
    <cellStyle name="Porcentagem 6 2 3 10" xfId="11553"/>
    <cellStyle name="Porcentagem 6 2 3 11" xfId="4514"/>
    <cellStyle name="Porcentagem 6 2 3 2" xfId="768"/>
    <cellStyle name="Porcentagem 6 2 3 2 2" xfId="1233"/>
    <cellStyle name="Porcentagem 6 2 3 2 2 2" xfId="1808"/>
    <cellStyle name="Porcentagem 6 2 3 2 2 2 2" xfId="3765"/>
    <cellStyle name="Porcentagem 6 2 3 2 2 2 2 2" xfId="14431"/>
    <cellStyle name="Porcentagem 6 2 3 2 2 2 2 3" xfId="10366"/>
    <cellStyle name="Porcentagem 6 2 3 2 2 2 3" xfId="10367"/>
    <cellStyle name="Porcentagem 6 2 3 2 2 2 4" xfId="7404"/>
    <cellStyle name="Porcentagem 6 2 3 2 2 2 5" xfId="12618"/>
    <cellStyle name="Porcentagem 6 2 3 2 2 2 6" xfId="5579"/>
    <cellStyle name="Porcentagem 6 2 3 2 2 3" xfId="3202"/>
    <cellStyle name="Porcentagem 6 2 3 2 2 3 2" xfId="13868"/>
    <cellStyle name="Porcentagem 6 2 3 2 2 3 3" xfId="10368"/>
    <cellStyle name="Porcentagem 6 2 3 2 2 4" xfId="10369"/>
    <cellStyle name="Porcentagem 6 2 3 2 2 5" xfId="6841"/>
    <cellStyle name="Porcentagem 6 2 3 2 2 6" xfId="12055"/>
    <cellStyle name="Porcentagem 6 2 3 2 2 7" xfId="5016"/>
    <cellStyle name="Porcentagem 6 2 3 2 3" xfId="1807"/>
    <cellStyle name="Porcentagem 6 2 3 2 3 2" xfId="3764"/>
    <cellStyle name="Porcentagem 6 2 3 2 3 2 2" xfId="14430"/>
    <cellStyle name="Porcentagem 6 2 3 2 3 2 3" xfId="10370"/>
    <cellStyle name="Porcentagem 6 2 3 2 3 3" xfId="10371"/>
    <cellStyle name="Porcentagem 6 2 3 2 3 4" xfId="7403"/>
    <cellStyle name="Porcentagem 6 2 3 2 3 5" xfId="12617"/>
    <cellStyle name="Porcentagem 6 2 3 2 3 6" xfId="5578"/>
    <cellStyle name="Porcentagem 6 2 3 2 4" xfId="2835"/>
    <cellStyle name="Porcentagem 6 2 3 2 4 2" xfId="13501"/>
    <cellStyle name="Porcentagem 6 2 3 2 4 3" xfId="10372"/>
    <cellStyle name="Porcentagem 6 2 3 2 5" xfId="10373"/>
    <cellStyle name="Porcentagem 6 2 3 2 6" xfId="6474"/>
    <cellStyle name="Porcentagem 6 2 3 2 7" xfId="11688"/>
    <cellStyle name="Porcentagem 6 2 3 2 8" xfId="4649"/>
    <cellStyle name="Porcentagem 6 2 3 3" xfId="921"/>
    <cellStyle name="Porcentagem 6 2 3 3 2" xfId="1809"/>
    <cellStyle name="Porcentagem 6 2 3 3 2 2" xfId="3766"/>
    <cellStyle name="Porcentagem 6 2 3 3 2 2 2" xfId="14432"/>
    <cellStyle name="Porcentagem 6 2 3 3 2 2 3" xfId="10374"/>
    <cellStyle name="Porcentagem 6 2 3 3 2 3" xfId="10375"/>
    <cellStyle name="Porcentagem 6 2 3 3 2 4" xfId="7405"/>
    <cellStyle name="Porcentagem 6 2 3 3 2 5" xfId="12619"/>
    <cellStyle name="Porcentagem 6 2 3 3 2 6" xfId="5580"/>
    <cellStyle name="Porcentagem 6 2 3 3 3" xfId="2973"/>
    <cellStyle name="Porcentagem 6 2 3 3 3 2" xfId="13639"/>
    <cellStyle name="Porcentagem 6 2 3 3 3 3" xfId="10376"/>
    <cellStyle name="Porcentagem 6 2 3 3 4" xfId="10377"/>
    <cellStyle name="Porcentagem 6 2 3 3 5" xfId="6612"/>
    <cellStyle name="Porcentagem 6 2 3 3 6" xfId="11826"/>
    <cellStyle name="Porcentagem 6 2 3 3 7" xfId="4787"/>
    <cellStyle name="Porcentagem 6 2 3 4" xfId="1806"/>
    <cellStyle name="Porcentagem 6 2 3 4 2" xfId="3763"/>
    <cellStyle name="Porcentagem 6 2 3 4 2 2" xfId="14429"/>
    <cellStyle name="Porcentagem 6 2 3 4 2 3" xfId="10378"/>
    <cellStyle name="Porcentagem 6 2 3 4 3" xfId="10379"/>
    <cellStyle name="Porcentagem 6 2 3 4 4" xfId="7402"/>
    <cellStyle name="Porcentagem 6 2 3 4 5" xfId="12616"/>
    <cellStyle name="Porcentagem 6 2 3 4 6" xfId="5577"/>
    <cellStyle name="Porcentagem 6 2 3 5" xfId="2228"/>
    <cellStyle name="Porcentagem 6 2 3 5 2" xfId="4081"/>
    <cellStyle name="Porcentagem 6 2 3 5 2 2" xfId="14744"/>
    <cellStyle name="Porcentagem 6 2 3 5 2 3" xfId="10380"/>
    <cellStyle name="Porcentagem 6 2 3 5 3" xfId="10381"/>
    <cellStyle name="Porcentagem 6 2 3 5 4" xfId="7720"/>
    <cellStyle name="Porcentagem 6 2 3 5 5" xfId="12931"/>
    <cellStyle name="Porcentagem 6 2 3 5 6" xfId="5892"/>
    <cellStyle name="Porcentagem 6 2 3 6" xfId="2372"/>
    <cellStyle name="Porcentagem 6 2 3 6 2" xfId="4216"/>
    <cellStyle name="Porcentagem 6 2 3 6 2 2" xfId="14879"/>
    <cellStyle name="Porcentagem 6 2 3 6 2 3" xfId="10382"/>
    <cellStyle name="Porcentagem 6 2 3 6 3" xfId="7855"/>
    <cellStyle name="Porcentagem 6 2 3 6 4" xfId="13066"/>
    <cellStyle name="Porcentagem 6 2 3 6 5" xfId="6027"/>
    <cellStyle name="Porcentagem 6 2 3 7" xfId="2700"/>
    <cellStyle name="Porcentagem 6 2 3 7 2" xfId="13366"/>
    <cellStyle name="Porcentagem 6 2 3 7 3" xfId="10383"/>
    <cellStyle name="Porcentagem 6 2 3 8" xfId="10384"/>
    <cellStyle name="Porcentagem 6 2 3 9" xfId="6339"/>
    <cellStyle name="Porcentagem 6 2 4" xfId="465"/>
    <cellStyle name="Porcentagem 6 2 4 2" xfId="1031"/>
    <cellStyle name="Porcentagem 6 2 4 2 2" xfId="1811"/>
    <cellStyle name="Porcentagem 6 2 4 2 2 2" xfId="3768"/>
    <cellStyle name="Porcentagem 6 2 4 2 2 2 2" xfId="14434"/>
    <cellStyle name="Porcentagem 6 2 4 2 2 2 3" xfId="10385"/>
    <cellStyle name="Porcentagem 6 2 4 2 2 3" xfId="10386"/>
    <cellStyle name="Porcentagem 6 2 4 2 2 4" xfId="7407"/>
    <cellStyle name="Porcentagem 6 2 4 2 2 5" xfId="12621"/>
    <cellStyle name="Porcentagem 6 2 4 2 2 6" xfId="5582"/>
    <cellStyle name="Porcentagem 6 2 4 2 3" xfId="3063"/>
    <cellStyle name="Porcentagem 6 2 4 2 3 2" xfId="13729"/>
    <cellStyle name="Porcentagem 6 2 4 2 3 3" xfId="10387"/>
    <cellStyle name="Porcentagem 6 2 4 2 4" xfId="10388"/>
    <cellStyle name="Porcentagem 6 2 4 2 5" xfId="6702"/>
    <cellStyle name="Porcentagem 6 2 4 2 6" xfId="11916"/>
    <cellStyle name="Porcentagem 6 2 4 2 7" xfId="4877"/>
    <cellStyle name="Porcentagem 6 2 4 3" xfId="1810"/>
    <cellStyle name="Porcentagem 6 2 4 3 2" xfId="3767"/>
    <cellStyle name="Porcentagem 6 2 4 3 2 2" xfId="14433"/>
    <cellStyle name="Porcentagem 6 2 4 3 2 3" xfId="10389"/>
    <cellStyle name="Porcentagem 6 2 4 3 3" xfId="10390"/>
    <cellStyle name="Porcentagem 6 2 4 3 4" xfId="7406"/>
    <cellStyle name="Porcentagem 6 2 4 3 5" xfId="12620"/>
    <cellStyle name="Porcentagem 6 2 4 3 6" xfId="5581"/>
    <cellStyle name="Porcentagem 6 2 4 4" xfId="2611"/>
    <cellStyle name="Porcentagem 6 2 4 4 2" xfId="13277"/>
    <cellStyle name="Porcentagem 6 2 4 4 3" xfId="10391"/>
    <cellStyle name="Porcentagem 6 2 4 5" xfId="10392"/>
    <cellStyle name="Porcentagem 6 2 4 6" xfId="6250"/>
    <cellStyle name="Porcentagem 6 2 4 7" xfId="11464"/>
    <cellStyle name="Porcentagem 6 2 4 8" xfId="4425"/>
    <cellStyle name="Porcentagem 6 2 5" xfId="678"/>
    <cellStyle name="Porcentagem 6 2 5 2" xfId="1144"/>
    <cellStyle name="Porcentagem 6 2 5 2 2" xfId="1813"/>
    <cellStyle name="Porcentagem 6 2 5 2 2 2" xfId="3770"/>
    <cellStyle name="Porcentagem 6 2 5 2 2 2 2" xfId="14436"/>
    <cellStyle name="Porcentagem 6 2 5 2 2 2 3" xfId="10393"/>
    <cellStyle name="Porcentagem 6 2 5 2 2 3" xfId="10394"/>
    <cellStyle name="Porcentagem 6 2 5 2 2 4" xfId="7409"/>
    <cellStyle name="Porcentagem 6 2 5 2 2 5" xfId="12623"/>
    <cellStyle name="Porcentagem 6 2 5 2 2 6" xfId="5584"/>
    <cellStyle name="Porcentagem 6 2 5 2 3" xfId="3113"/>
    <cellStyle name="Porcentagem 6 2 5 2 3 2" xfId="13779"/>
    <cellStyle name="Porcentagem 6 2 5 2 3 3" xfId="10395"/>
    <cellStyle name="Porcentagem 6 2 5 2 4" xfId="10396"/>
    <cellStyle name="Porcentagem 6 2 5 2 5" xfId="6752"/>
    <cellStyle name="Porcentagem 6 2 5 2 6" xfId="11966"/>
    <cellStyle name="Porcentagem 6 2 5 2 7" xfId="4927"/>
    <cellStyle name="Porcentagem 6 2 5 3" xfId="1812"/>
    <cellStyle name="Porcentagem 6 2 5 3 2" xfId="3769"/>
    <cellStyle name="Porcentagem 6 2 5 3 2 2" xfId="14435"/>
    <cellStyle name="Porcentagem 6 2 5 3 2 3" xfId="10397"/>
    <cellStyle name="Porcentagem 6 2 5 3 3" xfId="10398"/>
    <cellStyle name="Porcentagem 6 2 5 3 4" xfId="7408"/>
    <cellStyle name="Porcentagem 6 2 5 3 5" xfId="12622"/>
    <cellStyle name="Porcentagem 6 2 5 3 6" xfId="5583"/>
    <cellStyle name="Porcentagem 6 2 5 4" xfId="2746"/>
    <cellStyle name="Porcentagem 6 2 5 4 2" xfId="13412"/>
    <cellStyle name="Porcentagem 6 2 5 4 3" xfId="10399"/>
    <cellStyle name="Porcentagem 6 2 5 5" xfId="10400"/>
    <cellStyle name="Porcentagem 6 2 5 6" xfId="6385"/>
    <cellStyle name="Porcentagem 6 2 5 7" xfId="11599"/>
    <cellStyle name="Porcentagem 6 2 5 8" xfId="4560"/>
    <cellStyle name="Porcentagem 6 2 6" xfId="349"/>
    <cellStyle name="Porcentagem 6 2 6 2" xfId="974"/>
    <cellStyle name="Porcentagem 6 2 6 2 2" xfId="1815"/>
    <cellStyle name="Porcentagem 6 2 6 2 2 2" xfId="3772"/>
    <cellStyle name="Porcentagem 6 2 6 2 2 2 2" xfId="14438"/>
    <cellStyle name="Porcentagem 6 2 6 2 2 2 3" xfId="10401"/>
    <cellStyle name="Porcentagem 6 2 6 2 2 3" xfId="10402"/>
    <cellStyle name="Porcentagem 6 2 6 2 2 4" xfId="7411"/>
    <cellStyle name="Porcentagem 6 2 6 2 2 5" xfId="12625"/>
    <cellStyle name="Porcentagem 6 2 6 2 2 6" xfId="5586"/>
    <cellStyle name="Porcentagem 6 2 6 2 3" xfId="3019"/>
    <cellStyle name="Porcentagem 6 2 6 2 3 2" xfId="13685"/>
    <cellStyle name="Porcentagem 6 2 6 2 3 3" xfId="10403"/>
    <cellStyle name="Porcentagem 6 2 6 2 4" xfId="10404"/>
    <cellStyle name="Porcentagem 6 2 6 2 5" xfId="6658"/>
    <cellStyle name="Porcentagem 6 2 6 2 6" xfId="11872"/>
    <cellStyle name="Porcentagem 6 2 6 2 7" xfId="4833"/>
    <cellStyle name="Porcentagem 6 2 6 3" xfId="1814"/>
    <cellStyle name="Porcentagem 6 2 6 3 2" xfId="3771"/>
    <cellStyle name="Porcentagem 6 2 6 3 2 2" xfId="14437"/>
    <cellStyle name="Porcentagem 6 2 6 3 2 3" xfId="10405"/>
    <cellStyle name="Porcentagem 6 2 6 3 3" xfId="10406"/>
    <cellStyle name="Porcentagem 6 2 6 3 4" xfId="7410"/>
    <cellStyle name="Porcentagem 6 2 6 3 5" xfId="12624"/>
    <cellStyle name="Porcentagem 6 2 6 3 6" xfId="5585"/>
    <cellStyle name="Porcentagem 6 2 6 4" xfId="2562"/>
    <cellStyle name="Porcentagem 6 2 6 4 2" xfId="13228"/>
    <cellStyle name="Porcentagem 6 2 6 4 3" xfId="10407"/>
    <cellStyle name="Porcentagem 6 2 6 5" xfId="10408"/>
    <cellStyle name="Porcentagem 6 2 6 6" xfId="6201"/>
    <cellStyle name="Porcentagem 6 2 6 7" xfId="11415"/>
    <cellStyle name="Porcentagem 6 2 6 8" xfId="4376"/>
    <cellStyle name="Porcentagem 6 2 7" xfId="827"/>
    <cellStyle name="Porcentagem 6 2 7 2" xfId="1816"/>
    <cellStyle name="Porcentagem 6 2 7 2 2" xfId="3773"/>
    <cellStyle name="Porcentagem 6 2 7 2 2 2" xfId="14439"/>
    <cellStyle name="Porcentagem 6 2 7 2 2 3" xfId="10409"/>
    <cellStyle name="Porcentagem 6 2 7 2 3" xfId="10410"/>
    <cellStyle name="Porcentagem 6 2 7 2 4" xfId="7412"/>
    <cellStyle name="Porcentagem 6 2 7 2 5" xfId="12626"/>
    <cellStyle name="Porcentagem 6 2 7 2 6" xfId="5587"/>
    <cellStyle name="Porcentagem 6 2 7 3" xfId="2884"/>
    <cellStyle name="Porcentagem 6 2 7 3 2" xfId="13550"/>
    <cellStyle name="Porcentagem 6 2 7 3 3" xfId="10411"/>
    <cellStyle name="Porcentagem 6 2 7 4" xfId="10412"/>
    <cellStyle name="Porcentagem 6 2 7 5" xfId="6523"/>
    <cellStyle name="Porcentagem 6 2 7 6" xfId="11737"/>
    <cellStyle name="Porcentagem 6 2 7 7" xfId="4698"/>
    <cellStyle name="Porcentagem 6 2 8" xfId="1294"/>
    <cellStyle name="Porcentagem 6 2 8 2" xfId="3251"/>
    <cellStyle name="Porcentagem 6 2 8 2 2" xfId="13917"/>
    <cellStyle name="Porcentagem 6 2 8 2 3" xfId="10413"/>
    <cellStyle name="Porcentagem 6 2 8 3" xfId="10414"/>
    <cellStyle name="Porcentagem 6 2 8 4" xfId="6890"/>
    <cellStyle name="Porcentagem 6 2 8 5" xfId="12104"/>
    <cellStyle name="Porcentagem 6 2 8 6" xfId="5065"/>
    <cellStyle name="Porcentagem 6 2 9" xfId="237"/>
    <cellStyle name="Porcentagem 6 2 9 2" xfId="2517"/>
    <cellStyle name="Porcentagem 6 2 9 2 2" xfId="13184"/>
    <cellStyle name="Porcentagem 6 2 9 2 3" xfId="10415"/>
    <cellStyle name="Porcentagem 6 2 9 3" xfId="10416"/>
    <cellStyle name="Porcentagem 6 2 9 4" xfId="6156"/>
    <cellStyle name="Porcentagem 6 2 9 5" xfId="11371"/>
    <cellStyle name="Porcentagem 6 2 9 6" xfId="4332"/>
    <cellStyle name="Porcentagem 6 3" xfId="574"/>
    <cellStyle name="Porcentagem 6 3 10" xfId="11510"/>
    <cellStyle name="Porcentagem 6 3 11" xfId="4471"/>
    <cellStyle name="Porcentagem 6 3 2" xfId="724"/>
    <cellStyle name="Porcentagem 6 3 2 2" xfId="1190"/>
    <cellStyle name="Porcentagem 6 3 2 2 2" xfId="1819"/>
    <cellStyle name="Porcentagem 6 3 2 2 2 2" xfId="3776"/>
    <cellStyle name="Porcentagem 6 3 2 2 2 2 2" xfId="14442"/>
    <cellStyle name="Porcentagem 6 3 2 2 2 2 3" xfId="10417"/>
    <cellStyle name="Porcentagem 6 3 2 2 2 3" xfId="10418"/>
    <cellStyle name="Porcentagem 6 3 2 2 2 4" xfId="7415"/>
    <cellStyle name="Porcentagem 6 3 2 2 2 5" xfId="12629"/>
    <cellStyle name="Porcentagem 6 3 2 2 2 6" xfId="5590"/>
    <cellStyle name="Porcentagem 6 3 2 2 3" xfId="3159"/>
    <cellStyle name="Porcentagem 6 3 2 2 3 2" xfId="13825"/>
    <cellStyle name="Porcentagem 6 3 2 2 3 3" xfId="10419"/>
    <cellStyle name="Porcentagem 6 3 2 2 4" xfId="10420"/>
    <cellStyle name="Porcentagem 6 3 2 2 5" xfId="6798"/>
    <cellStyle name="Porcentagem 6 3 2 2 6" xfId="12012"/>
    <cellStyle name="Porcentagem 6 3 2 2 7" xfId="4973"/>
    <cellStyle name="Porcentagem 6 3 2 3" xfId="1818"/>
    <cellStyle name="Porcentagem 6 3 2 3 2" xfId="3775"/>
    <cellStyle name="Porcentagem 6 3 2 3 2 2" xfId="14441"/>
    <cellStyle name="Porcentagem 6 3 2 3 2 3" xfId="10421"/>
    <cellStyle name="Porcentagem 6 3 2 3 3" xfId="10422"/>
    <cellStyle name="Porcentagem 6 3 2 3 4" xfId="7414"/>
    <cellStyle name="Porcentagem 6 3 2 3 5" xfId="12628"/>
    <cellStyle name="Porcentagem 6 3 2 3 6" xfId="5589"/>
    <cellStyle name="Porcentagem 6 3 2 4" xfId="2792"/>
    <cellStyle name="Porcentagem 6 3 2 4 2" xfId="13458"/>
    <cellStyle name="Porcentagem 6 3 2 4 3" xfId="10423"/>
    <cellStyle name="Porcentagem 6 3 2 5" xfId="10424"/>
    <cellStyle name="Porcentagem 6 3 2 6" xfId="6431"/>
    <cellStyle name="Porcentagem 6 3 2 7" xfId="11645"/>
    <cellStyle name="Porcentagem 6 3 2 8" xfId="4606"/>
    <cellStyle name="Porcentagem 6 3 3" xfId="877"/>
    <cellStyle name="Porcentagem 6 3 3 2" xfId="1820"/>
    <cellStyle name="Porcentagem 6 3 3 2 2" xfId="3777"/>
    <cellStyle name="Porcentagem 6 3 3 2 2 2" xfId="14443"/>
    <cellStyle name="Porcentagem 6 3 3 2 2 3" xfId="10425"/>
    <cellStyle name="Porcentagem 6 3 3 2 3" xfId="10426"/>
    <cellStyle name="Porcentagem 6 3 3 2 4" xfId="7416"/>
    <cellStyle name="Porcentagem 6 3 3 2 5" xfId="12630"/>
    <cellStyle name="Porcentagem 6 3 3 2 6" xfId="5591"/>
    <cellStyle name="Porcentagem 6 3 3 3" xfId="2930"/>
    <cellStyle name="Porcentagem 6 3 3 3 2" xfId="13596"/>
    <cellStyle name="Porcentagem 6 3 3 3 3" xfId="10427"/>
    <cellStyle name="Porcentagem 6 3 3 4" xfId="10428"/>
    <cellStyle name="Porcentagem 6 3 3 5" xfId="6569"/>
    <cellStyle name="Porcentagem 6 3 3 6" xfId="11783"/>
    <cellStyle name="Porcentagem 6 3 3 7" xfId="4744"/>
    <cellStyle name="Porcentagem 6 3 4" xfId="1817"/>
    <cellStyle name="Porcentagem 6 3 4 2" xfId="3774"/>
    <cellStyle name="Porcentagem 6 3 4 2 2" xfId="14440"/>
    <cellStyle name="Porcentagem 6 3 4 2 3" xfId="10429"/>
    <cellStyle name="Porcentagem 6 3 4 3" xfId="10430"/>
    <cellStyle name="Porcentagem 6 3 4 4" xfId="7413"/>
    <cellStyle name="Porcentagem 6 3 4 5" xfId="12627"/>
    <cellStyle name="Porcentagem 6 3 4 6" xfId="5588"/>
    <cellStyle name="Porcentagem 6 3 5" xfId="2185"/>
    <cellStyle name="Porcentagem 6 3 5 2" xfId="4038"/>
    <cellStyle name="Porcentagem 6 3 5 2 2" xfId="14701"/>
    <cellStyle name="Porcentagem 6 3 5 2 3" xfId="10431"/>
    <cellStyle name="Porcentagem 6 3 5 3" xfId="10432"/>
    <cellStyle name="Porcentagem 6 3 5 4" xfId="7677"/>
    <cellStyle name="Porcentagem 6 3 5 5" xfId="12888"/>
    <cellStyle name="Porcentagem 6 3 5 6" xfId="5849"/>
    <cellStyle name="Porcentagem 6 3 6" xfId="2329"/>
    <cellStyle name="Porcentagem 6 3 6 2" xfId="4173"/>
    <cellStyle name="Porcentagem 6 3 6 2 2" xfId="14836"/>
    <cellStyle name="Porcentagem 6 3 6 2 3" xfId="10433"/>
    <cellStyle name="Porcentagem 6 3 6 3" xfId="7812"/>
    <cellStyle name="Porcentagem 6 3 6 4" xfId="13023"/>
    <cellStyle name="Porcentagem 6 3 6 5" xfId="5984"/>
    <cellStyle name="Porcentagem 6 3 7" xfId="2657"/>
    <cellStyle name="Porcentagem 6 3 7 2" xfId="13323"/>
    <cellStyle name="Porcentagem 6 3 7 3" xfId="10434"/>
    <cellStyle name="Porcentagem 6 3 8" xfId="10435"/>
    <cellStyle name="Porcentagem 6 3 9" xfId="6296"/>
    <cellStyle name="Porcentagem 6 4" xfId="626"/>
    <cellStyle name="Porcentagem 6 4 10" xfId="11552"/>
    <cellStyle name="Porcentagem 6 4 11" xfId="4513"/>
    <cellStyle name="Porcentagem 6 4 2" xfId="767"/>
    <cellStyle name="Porcentagem 6 4 2 2" xfId="1232"/>
    <cellStyle name="Porcentagem 6 4 2 2 2" xfId="1823"/>
    <cellStyle name="Porcentagem 6 4 2 2 2 2" xfId="3780"/>
    <cellStyle name="Porcentagem 6 4 2 2 2 2 2" xfId="14446"/>
    <cellStyle name="Porcentagem 6 4 2 2 2 2 3" xfId="10436"/>
    <cellStyle name="Porcentagem 6 4 2 2 2 3" xfId="10437"/>
    <cellStyle name="Porcentagem 6 4 2 2 2 4" xfId="7419"/>
    <cellStyle name="Porcentagem 6 4 2 2 2 5" xfId="12633"/>
    <cellStyle name="Porcentagem 6 4 2 2 2 6" xfId="5594"/>
    <cellStyle name="Porcentagem 6 4 2 2 3" xfId="3201"/>
    <cellStyle name="Porcentagem 6 4 2 2 3 2" xfId="13867"/>
    <cellStyle name="Porcentagem 6 4 2 2 3 3" xfId="10438"/>
    <cellStyle name="Porcentagem 6 4 2 2 4" xfId="10439"/>
    <cellStyle name="Porcentagem 6 4 2 2 5" xfId="6840"/>
    <cellStyle name="Porcentagem 6 4 2 2 6" xfId="12054"/>
    <cellStyle name="Porcentagem 6 4 2 2 7" xfId="5015"/>
    <cellStyle name="Porcentagem 6 4 2 3" xfId="1822"/>
    <cellStyle name="Porcentagem 6 4 2 3 2" xfId="3779"/>
    <cellStyle name="Porcentagem 6 4 2 3 2 2" xfId="14445"/>
    <cellStyle name="Porcentagem 6 4 2 3 2 3" xfId="10440"/>
    <cellStyle name="Porcentagem 6 4 2 3 3" xfId="10441"/>
    <cellStyle name="Porcentagem 6 4 2 3 4" xfId="7418"/>
    <cellStyle name="Porcentagem 6 4 2 3 5" xfId="12632"/>
    <cellStyle name="Porcentagem 6 4 2 3 6" xfId="5593"/>
    <cellStyle name="Porcentagem 6 4 2 4" xfId="2834"/>
    <cellStyle name="Porcentagem 6 4 2 4 2" xfId="13500"/>
    <cellStyle name="Porcentagem 6 4 2 4 3" xfId="10442"/>
    <cellStyle name="Porcentagem 6 4 2 5" xfId="10443"/>
    <cellStyle name="Porcentagem 6 4 2 6" xfId="6473"/>
    <cellStyle name="Porcentagem 6 4 2 7" xfId="11687"/>
    <cellStyle name="Porcentagem 6 4 2 8" xfId="4648"/>
    <cellStyle name="Porcentagem 6 4 3" xfId="920"/>
    <cellStyle name="Porcentagem 6 4 3 2" xfId="1824"/>
    <cellStyle name="Porcentagem 6 4 3 2 2" xfId="3781"/>
    <cellStyle name="Porcentagem 6 4 3 2 2 2" xfId="14447"/>
    <cellStyle name="Porcentagem 6 4 3 2 2 3" xfId="10444"/>
    <cellStyle name="Porcentagem 6 4 3 2 3" xfId="10445"/>
    <cellStyle name="Porcentagem 6 4 3 2 4" xfId="7420"/>
    <cellStyle name="Porcentagem 6 4 3 2 5" xfId="12634"/>
    <cellStyle name="Porcentagem 6 4 3 2 6" xfId="5595"/>
    <cellStyle name="Porcentagem 6 4 3 3" xfId="2972"/>
    <cellStyle name="Porcentagem 6 4 3 3 2" xfId="13638"/>
    <cellStyle name="Porcentagem 6 4 3 3 3" xfId="10446"/>
    <cellStyle name="Porcentagem 6 4 3 4" xfId="10447"/>
    <cellStyle name="Porcentagem 6 4 3 5" xfId="6611"/>
    <cellStyle name="Porcentagem 6 4 3 6" xfId="11825"/>
    <cellStyle name="Porcentagem 6 4 3 7" xfId="4786"/>
    <cellStyle name="Porcentagem 6 4 4" xfId="1821"/>
    <cellStyle name="Porcentagem 6 4 4 2" xfId="3778"/>
    <cellStyle name="Porcentagem 6 4 4 2 2" xfId="14444"/>
    <cellStyle name="Porcentagem 6 4 4 2 3" xfId="10448"/>
    <cellStyle name="Porcentagem 6 4 4 3" xfId="10449"/>
    <cellStyle name="Porcentagem 6 4 4 4" xfId="7417"/>
    <cellStyle name="Porcentagem 6 4 4 5" xfId="12631"/>
    <cellStyle name="Porcentagem 6 4 4 6" xfId="5592"/>
    <cellStyle name="Porcentagem 6 4 5" xfId="2227"/>
    <cellStyle name="Porcentagem 6 4 5 2" xfId="4080"/>
    <cellStyle name="Porcentagem 6 4 5 2 2" xfId="14743"/>
    <cellStyle name="Porcentagem 6 4 5 2 3" xfId="10450"/>
    <cellStyle name="Porcentagem 6 4 5 3" xfId="10451"/>
    <cellStyle name="Porcentagem 6 4 5 4" xfId="7719"/>
    <cellStyle name="Porcentagem 6 4 5 5" xfId="12930"/>
    <cellStyle name="Porcentagem 6 4 5 6" xfId="5891"/>
    <cellStyle name="Porcentagem 6 4 6" xfId="2371"/>
    <cellStyle name="Porcentagem 6 4 6 2" xfId="4215"/>
    <cellStyle name="Porcentagem 6 4 6 2 2" xfId="14878"/>
    <cellStyle name="Porcentagem 6 4 6 2 3" xfId="10452"/>
    <cellStyle name="Porcentagem 6 4 6 3" xfId="7854"/>
    <cellStyle name="Porcentagem 6 4 6 4" xfId="13065"/>
    <cellStyle name="Porcentagem 6 4 6 5" xfId="6026"/>
    <cellStyle name="Porcentagem 6 4 7" xfId="2699"/>
    <cellStyle name="Porcentagem 6 4 7 2" xfId="13365"/>
    <cellStyle name="Porcentagem 6 4 7 3" xfId="10453"/>
    <cellStyle name="Porcentagem 6 4 8" xfId="10454"/>
    <cellStyle name="Porcentagem 6 4 9" xfId="6338"/>
    <cellStyle name="Porcentagem 6 5" xfId="464"/>
    <cellStyle name="Porcentagem 6 5 2" xfId="1030"/>
    <cellStyle name="Porcentagem 6 5 2 2" xfId="1826"/>
    <cellStyle name="Porcentagem 6 5 2 2 2" xfId="3783"/>
    <cellStyle name="Porcentagem 6 5 2 2 2 2" xfId="14449"/>
    <cellStyle name="Porcentagem 6 5 2 2 2 3" xfId="10455"/>
    <cellStyle name="Porcentagem 6 5 2 2 3" xfId="10456"/>
    <cellStyle name="Porcentagem 6 5 2 2 4" xfId="7422"/>
    <cellStyle name="Porcentagem 6 5 2 2 5" xfId="12636"/>
    <cellStyle name="Porcentagem 6 5 2 2 6" xfId="5597"/>
    <cellStyle name="Porcentagem 6 5 2 3" xfId="3062"/>
    <cellStyle name="Porcentagem 6 5 2 3 2" xfId="13728"/>
    <cellStyle name="Porcentagem 6 5 2 3 3" xfId="10457"/>
    <cellStyle name="Porcentagem 6 5 2 4" xfId="10458"/>
    <cellStyle name="Porcentagem 6 5 2 5" xfId="6701"/>
    <cellStyle name="Porcentagem 6 5 2 6" xfId="11915"/>
    <cellStyle name="Porcentagem 6 5 2 7" xfId="4876"/>
    <cellStyle name="Porcentagem 6 5 3" xfId="1825"/>
    <cellStyle name="Porcentagem 6 5 3 2" xfId="3782"/>
    <cellStyle name="Porcentagem 6 5 3 2 2" xfId="14448"/>
    <cellStyle name="Porcentagem 6 5 3 2 3" xfId="10459"/>
    <cellStyle name="Porcentagem 6 5 3 3" xfId="10460"/>
    <cellStyle name="Porcentagem 6 5 3 4" xfId="7421"/>
    <cellStyle name="Porcentagem 6 5 3 5" xfId="12635"/>
    <cellStyle name="Porcentagem 6 5 3 6" xfId="5596"/>
    <cellStyle name="Porcentagem 6 5 4" xfId="2610"/>
    <cellStyle name="Porcentagem 6 5 4 2" xfId="13276"/>
    <cellStyle name="Porcentagem 6 5 4 3" xfId="10461"/>
    <cellStyle name="Porcentagem 6 5 5" xfId="10462"/>
    <cellStyle name="Porcentagem 6 5 6" xfId="6249"/>
    <cellStyle name="Porcentagem 6 5 7" xfId="11463"/>
    <cellStyle name="Porcentagem 6 5 8" xfId="4424"/>
    <cellStyle name="Porcentagem 6 6" xfId="677"/>
    <cellStyle name="Porcentagem 6 6 2" xfId="1143"/>
    <cellStyle name="Porcentagem 6 6 2 2" xfId="1828"/>
    <cellStyle name="Porcentagem 6 6 2 2 2" xfId="3785"/>
    <cellStyle name="Porcentagem 6 6 2 2 2 2" xfId="14451"/>
    <cellStyle name="Porcentagem 6 6 2 2 2 3" xfId="10463"/>
    <cellStyle name="Porcentagem 6 6 2 2 3" xfId="10464"/>
    <cellStyle name="Porcentagem 6 6 2 2 4" xfId="7424"/>
    <cellStyle name="Porcentagem 6 6 2 2 5" xfId="12638"/>
    <cellStyle name="Porcentagem 6 6 2 2 6" xfId="5599"/>
    <cellStyle name="Porcentagem 6 6 2 3" xfId="3112"/>
    <cellStyle name="Porcentagem 6 6 2 3 2" xfId="13778"/>
    <cellStyle name="Porcentagem 6 6 2 3 3" xfId="10465"/>
    <cellStyle name="Porcentagem 6 6 2 4" xfId="10466"/>
    <cellStyle name="Porcentagem 6 6 2 5" xfId="6751"/>
    <cellStyle name="Porcentagem 6 6 2 6" xfId="11965"/>
    <cellStyle name="Porcentagem 6 6 2 7" xfId="4926"/>
    <cellStyle name="Porcentagem 6 6 3" xfId="1827"/>
    <cellStyle name="Porcentagem 6 6 3 2" xfId="3784"/>
    <cellStyle name="Porcentagem 6 6 3 2 2" xfId="14450"/>
    <cellStyle name="Porcentagem 6 6 3 2 3" xfId="10467"/>
    <cellStyle name="Porcentagem 6 6 3 3" xfId="10468"/>
    <cellStyle name="Porcentagem 6 6 3 4" xfId="7423"/>
    <cellStyle name="Porcentagem 6 6 3 5" xfId="12637"/>
    <cellStyle name="Porcentagem 6 6 3 6" xfId="5598"/>
    <cellStyle name="Porcentagem 6 6 4" xfId="2745"/>
    <cellStyle name="Porcentagem 6 6 4 2" xfId="13411"/>
    <cellStyle name="Porcentagem 6 6 4 3" xfId="10469"/>
    <cellStyle name="Porcentagem 6 6 5" xfId="10470"/>
    <cellStyle name="Porcentagem 6 6 6" xfId="6384"/>
    <cellStyle name="Porcentagem 6 6 7" xfId="11598"/>
    <cellStyle name="Porcentagem 6 6 8" xfId="4559"/>
    <cellStyle name="Porcentagem 6 7" xfId="348"/>
    <cellStyle name="Porcentagem 6 7 2" xfId="973"/>
    <cellStyle name="Porcentagem 6 7 2 2" xfId="1830"/>
    <cellStyle name="Porcentagem 6 7 2 2 2" xfId="3787"/>
    <cellStyle name="Porcentagem 6 7 2 2 2 2" xfId="14453"/>
    <cellStyle name="Porcentagem 6 7 2 2 2 3" xfId="10471"/>
    <cellStyle name="Porcentagem 6 7 2 2 3" xfId="10472"/>
    <cellStyle name="Porcentagem 6 7 2 2 4" xfId="7426"/>
    <cellStyle name="Porcentagem 6 7 2 2 5" xfId="12640"/>
    <cellStyle name="Porcentagem 6 7 2 2 6" xfId="5601"/>
    <cellStyle name="Porcentagem 6 7 2 3" xfId="3018"/>
    <cellStyle name="Porcentagem 6 7 2 3 2" xfId="13684"/>
    <cellStyle name="Porcentagem 6 7 2 3 3" xfId="10473"/>
    <cellStyle name="Porcentagem 6 7 2 4" xfId="10474"/>
    <cellStyle name="Porcentagem 6 7 2 5" xfId="6657"/>
    <cellStyle name="Porcentagem 6 7 2 6" xfId="11871"/>
    <cellStyle name="Porcentagem 6 7 2 7" xfId="4832"/>
    <cellStyle name="Porcentagem 6 7 3" xfId="1829"/>
    <cellStyle name="Porcentagem 6 7 3 2" xfId="3786"/>
    <cellStyle name="Porcentagem 6 7 3 2 2" xfId="14452"/>
    <cellStyle name="Porcentagem 6 7 3 2 3" xfId="10475"/>
    <cellStyle name="Porcentagem 6 7 3 3" xfId="10476"/>
    <cellStyle name="Porcentagem 6 7 3 4" xfId="7425"/>
    <cellStyle name="Porcentagem 6 7 3 5" xfId="12639"/>
    <cellStyle name="Porcentagem 6 7 3 6" xfId="5600"/>
    <cellStyle name="Porcentagem 6 7 4" xfId="2561"/>
    <cellStyle name="Porcentagem 6 7 4 2" xfId="13227"/>
    <cellStyle name="Porcentagem 6 7 4 3" xfId="10477"/>
    <cellStyle name="Porcentagem 6 7 5" xfId="10478"/>
    <cellStyle name="Porcentagem 6 7 6" xfId="6200"/>
    <cellStyle name="Porcentagem 6 7 7" xfId="11414"/>
    <cellStyle name="Porcentagem 6 7 8" xfId="4375"/>
    <cellStyle name="Porcentagem 6 8" xfId="826"/>
    <cellStyle name="Porcentagem 6 8 2" xfId="1831"/>
    <cellStyle name="Porcentagem 6 8 2 2" xfId="3788"/>
    <cellStyle name="Porcentagem 6 8 2 2 2" xfId="14454"/>
    <cellStyle name="Porcentagem 6 8 2 2 3" xfId="10479"/>
    <cellStyle name="Porcentagem 6 8 2 3" xfId="10480"/>
    <cellStyle name="Porcentagem 6 8 2 4" xfId="7427"/>
    <cellStyle name="Porcentagem 6 8 2 5" xfId="12641"/>
    <cellStyle name="Porcentagem 6 8 2 6" xfId="5602"/>
    <cellStyle name="Porcentagem 6 8 3" xfId="2883"/>
    <cellStyle name="Porcentagem 6 8 3 2" xfId="13549"/>
    <cellStyle name="Porcentagem 6 8 3 3" xfId="10481"/>
    <cellStyle name="Porcentagem 6 8 4" xfId="10482"/>
    <cellStyle name="Porcentagem 6 8 5" xfId="6522"/>
    <cellStyle name="Porcentagem 6 8 6" xfId="11736"/>
    <cellStyle name="Porcentagem 6 8 7" xfId="4697"/>
    <cellStyle name="Porcentagem 6 9" xfId="1293"/>
    <cellStyle name="Porcentagem 6 9 2" xfId="3250"/>
    <cellStyle name="Porcentagem 6 9 2 2" xfId="13916"/>
    <cellStyle name="Porcentagem 6 9 2 3" xfId="10483"/>
    <cellStyle name="Porcentagem 6 9 3" xfId="10484"/>
    <cellStyle name="Porcentagem 6 9 4" xfId="6889"/>
    <cellStyle name="Porcentagem 6 9 5" xfId="12103"/>
    <cellStyle name="Porcentagem 6 9 6" xfId="5064"/>
    <cellStyle name="Porcentagem 7" xfId="255"/>
    <cellStyle name="Porcentagem 7 2" xfId="995"/>
    <cellStyle name="Porcentagem 8" xfId="2243"/>
    <cellStyle name="Result" xfId="12"/>
    <cellStyle name="Result2" xfId="13"/>
    <cellStyle name="Saída 2" xfId="2091"/>
    <cellStyle name="Saída 2 2" xfId="2427"/>
    <cellStyle name="Sep. milhar [0]" xfId="90"/>
    <cellStyle name="Separador de m" xfId="91"/>
    <cellStyle name="Separador de milhares 2" xfId="15"/>
    <cellStyle name="Separador de milhares 2 2" xfId="21"/>
    <cellStyle name="Separador de milhares 2 2 2" xfId="577"/>
    <cellStyle name="Separador de milhares 2 2 2 2" xfId="1103"/>
    <cellStyle name="Separador de milhares 2 2 3" xfId="466"/>
    <cellStyle name="Separador de milhares 2 2 4" xfId="350"/>
    <cellStyle name="Separador de milhares 2 3" xfId="576"/>
    <cellStyle name="Separador de milhares 2 3 2" xfId="1102"/>
    <cellStyle name="Separador de milhares 2 4" xfId="380"/>
    <cellStyle name="Separador de milhares 2 5" xfId="264"/>
    <cellStyle name="Separador de milhares 3" xfId="22"/>
    <cellStyle name="Separador de milhares 4" xfId="16"/>
    <cellStyle name="Sepavador de milhares [0]_Pasta2" xfId="92"/>
    <cellStyle name="Standard_RP100_01 (metr.)" xfId="93"/>
    <cellStyle name="Texto de Aviso 2" xfId="2092"/>
    <cellStyle name="Texto de Aviso 2 2" xfId="2428"/>
    <cellStyle name="Texto Explicativo 2" xfId="2093"/>
    <cellStyle name="Texto Explicativo 2 2" xfId="2429"/>
    <cellStyle name="Título 1 2" xfId="2094"/>
    <cellStyle name="Título 1 2 2" xfId="2430"/>
    <cellStyle name="Título 2 2" xfId="2095"/>
    <cellStyle name="Título 2 2 2" xfId="2431"/>
    <cellStyle name="Título 3 2" xfId="2096"/>
    <cellStyle name="Título 3 2 2" xfId="2432"/>
    <cellStyle name="Título 4 2" xfId="2097"/>
    <cellStyle name="Título 4 2 2" xfId="2433"/>
    <cellStyle name="Titulo1" xfId="94"/>
    <cellStyle name="Titulo2" xfId="95"/>
    <cellStyle name="Vírgula" xfId="14" builtinId="3"/>
    <cellStyle name="Vírgula 10" xfId="97"/>
    <cellStyle name="Vírgula 10 10" xfId="239"/>
    <cellStyle name="Vírgula 10 10 2" xfId="2519"/>
    <cellStyle name="Vírgula 10 10 2 2" xfId="13185"/>
    <cellStyle name="Vírgula 10 10 2 3" xfId="10485"/>
    <cellStyle name="Vírgula 10 10 3" xfId="10486"/>
    <cellStyle name="Vírgula 10 10 4" xfId="6158"/>
    <cellStyle name="Vírgula 10 10 5" xfId="11372"/>
    <cellStyle name="Vírgula 10 10 6" xfId="4333"/>
    <cellStyle name="Vírgula 10 11" xfId="2135"/>
    <cellStyle name="Vírgula 10 11 2" xfId="3992"/>
    <cellStyle name="Vírgula 10 11 2 2" xfId="14655"/>
    <cellStyle name="Vírgula 10 11 2 3" xfId="10487"/>
    <cellStyle name="Vírgula 10 11 3" xfId="10488"/>
    <cellStyle name="Vírgula 10 11 4" xfId="7631"/>
    <cellStyle name="Vírgula 10 11 5" xfId="12842"/>
    <cellStyle name="Vírgula 10 11 6" xfId="5803"/>
    <cellStyle name="Vírgula 10 12" xfId="2284"/>
    <cellStyle name="Vírgula 10 12 2" xfId="4128"/>
    <cellStyle name="Vírgula 10 12 2 2" xfId="14791"/>
    <cellStyle name="Vírgula 10 12 2 3" xfId="10489"/>
    <cellStyle name="Vírgula 10 12 3" xfId="7767"/>
    <cellStyle name="Vírgula 10 12 4" xfId="12978"/>
    <cellStyle name="Vírgula 10 12 5" xfId="5939"/>
    <cellStyle name="Vírgula 10 13" xfId="2455"/>
    <cellStyle name="Vírgula 10 13 2" xfId="10490"/>
    <cellStyle name="Vírgula 10 13 3" xfId="13123"/>
    <cellStyle name="Vírgula 10 13 4" xfId="6054"/>
    <cellStyle name="Vírgula 10 14" xfId="10491"/>
    <cellStyle name="Vírgula 10 15" xfId="6094"/>
    <cellStyle name="Vírgula 10 16" xfId="11310"/>
    <cellStyle name="Vírgula 10 17" xfId="4271"/>
    <cellStyle name="Vírgula 10 2" xfId="146"/>
    <cellStyle name="Vírgula 10 2 10" xfId="2136"/>
    <cellStyle name="Vírgula 10 2 10 2" xfId="3993"/>
    <cellStyle name="Vírgula 10 2 10 2 2" xfId="14656"/>
    <cellStyle name="Vírgula 10 2 10 2 3" xfId="10492"/>
    <cellStyle name="Vírgula 10 2 10 3" xfId="10493"/>
    <cellStyle name="Vírgula 10 2 10 4" xfId="7632"/>
    <cellStyle name="Vírgula 10 2 10 5" xfId="12843"/>
    <cellStyle name="Vírgula 10 2 10 6" xfId="5804"/>
    <cellStyle name="Vírgula 10 2 11" xfId="2285"/>
    <cellStyle name="Vírgula 10 2 11 2" xfId="4129"/>
    <cellStyle name="Vírgula 10 2 11 2 2" xfId="14792"/>
    <cellStyle name="Vírgula 10 2 11 2 3" xfId="10494"/>
    <cellStyle name="Vírgula 10 2 11 3" xfId="7768"/>
    <cellStyle name="Vírgula 10 2 11 4" xfId="12979"/>
    <cellStyle name="Vírgula 10 2 11 5" xfId="5940"/>
    <cellStyle name="Vírgula 10 2 12" xfId="2482"/>
    <cellStyle name="Vírgula 10 2 12 2" xfId="10495"/>
    <cellStyle name="Vírgula 10 2 12 3" xfId="13150"/>
    <cellStyle name="Vírgula 10 2 12 4" xfId="6077"/>
    <cellStyle name="Vírgula 10 2 13" xfId="10496"/>
    <cellStyle name="Vírgula 10 2 14" xfId="6121"/>
    <cellStyle name="Vírgula 10 2 15" xfId="11337"/>
    <cellStyle name="Vírgula 10 2 16" xfId="4298"/>
    <cellStyle name="Vírgula 10 2 2" xfId="579"/>
    <cellStyle name="Vírgula 10 2 2 10" xfId="11513"/>
    <cellStyle name="Vírgula 10 2 2 11" xfId="4474"/>
    <cellStyle name="Vírgula 10 2 2 2" xfId="728"/>
    <cellStyle name="Vírgula 10 2 2 2 2" xfId="1193"/>
    <cellStyle name="Vírgula 10 2 2 2 2 2" xfId="1834"/>
    <cellStyle name="Vírgula 10 2 2 2 2 2 2" xfId="3791"/>
    <cellStyle name="Vírgula 10 2 2 2 2 2 2 2" xfId="14457"/>
    <cellStyle name="Vírgula 10 2 2 2 2 2 2 3" xfId="10497"/>
    <cellStyle name="Vírgula 10 2 2 2 2 2 3" xfId="10498"/>
    <cellStyle name="Vírgula 10 2 2 2 2 2 4" xfId="7430"/>
    <cellStyle name="Vírgula 10 2 2 2 2 2 5" xfId="12644"/>
    <cellStyle name="Vírgula 10 2 2 2 2 2 6" xfId="5605"/>
    <cellStyle name="Vírgula 10 2 2 2 2 3" xfId="3162"/>
    <cellStyle name="Vírgula 10 2 2 2 2 3 2" xfId="13828"/>
    <cellStyle name="Vírgula 10 2 2 2 2 3 3" xfId="10499"/>
    <cellStyle name="Vírgula 10 2 2 2 2 4" xfId="10500"/>
    <cellStyle name="Vírgula 10 2 2 2 2 5" xfId="6801"/>
    <cellStyle name="Vírgula 10 2 2 2 2 6" xfId="12015"/>
    <cellStyle name="Vírgula 10 2 2 2 2 7" xfId="4976"/>
    <cellStyle name="Vírgula 10 2 2 2 3" xfId="1833"/>
    <cellStyle name="Vírgula 10 2 2 2 3 2" xfId="3790"/>
    <cellStyle name="Vírgula 10 2 2 2 3 2 2" xfId="14456"/>
    <cellStyle name="Vírgula 10 2 2 2 3 2 3" xfId="10501"/>
    <cellStyle name="Vírgula 10 2 2 2 3 3" xfId="10502"/>
    <cellStyle name="Vírgula 10 2 2 2 3 4" xfId="7429"/>
    <cellStyle name="Vírgula 10 2 2 2 3 5" xfId="12643"/>
    <cellStyle name="Vírgula 10 2 2 2 3 6" xfId="5604"/>
    <cellStyle name="Vírgula 10 2 2 2 4" xfId="2795"/>
    <cellStyle name="Vírgula 10 2 2 2 4 2" xfId="13461"/>
    <cellStyle name="Vírgula 10 2 2 2 4 3" xfId="10503"/>
    <cellStyle name="Vírgula 10 2 2 2 5" xfId="10504"/>
    <cellStyle name="Vírgula 10 2 2 2 6" xfId="6434"/>
    <cellStyle name="Vírgula 10 2 2 2 7" xfId="11648"/>
    <cellStyle name="Vírgula 10 2 2 2 8" xfId="4609"/>
    <cellStyle name="Vírgula 10 2 2 3" xfId="880"/>
    <cellStyle name="Vírgula 10 2 2 3 2" xfId="1835"/>
    <cellStyle name="Vírgula 10 2 2 3 2 2" xfId="3792"/>
    <cellStyle name="Vírgula 10 2 2 3 2 2 2" xfId="14458"/>
    <cellStyle name="Vírgula 10 2 2 3 2 2 3" xfId="10505"/>
    <cellStyle name="Vírgula 10 2 2 3 2 3" xfId="10506"/>
    <cellStyle name="Vírgula 10 2 2 3 2 4" xfId="7431"/>
    <cellStyle name="Vírgula 10 2 2 3 2 5" xfId="12645"/>
    <cellStyle name="Vírgula 10 2 2 3 2 6" xfId="5606"/>
    <cellStyle name="Vírgula 10 2 2 3 3" xfId="2933"/>
    <cellStyle name="Vírgula 10 2 2 3 3 2" xfId="13599"/>
    <cellStyle name="Vírgula 10 2 2 3 3 3" xfId="10507"/>
    <cellStyle name="Vírgula 10 2 2 3 4" xfId="10508"/>
    <cellStyle name="Vírgula 10 2 2 3 5" xfId="6572"/>
    <cellStyle name="Vírgula 10 2 2 3 6" xfId="11786"/>
    <cellStyle name="Vírgula 10 2 2 3 7" xfId="4747"/>
    <cellStyle name="Vírgula 10 2 2 4" xfId="1832"/>
    <cellStyle name="Vírgula 10 2 2 4 2" xfId="3789"/>
    <cellStyle name="Vírgula 10 2 2 4 2 2" xfId="14455"/>
    <cellStyle name="Vírgula 10 2 2 4 2 3" xfId="10509"/>
    <cellStyle name="Vírgula 10 2 2 4 3" xfId="10510"/>
    <cellStyle name="Vírgula 10 2 2 4 4" xfId="7428"/>
    <cellStyle name="Vírgula 10 2 2 4 5" xfId="12642"/>
    <cellStyle name="Vírgula 10 2 2 4 6" xfId="5603"/>
    <cellStyle name="Vírgula 10 2 2 5" xfId="2188"/>
    <cellStyle name="Vírgula 10 2 2 5 2" xfId="4041"/>
    <cellStyle name="Vírgula 10 2 2 5 2 2" xfId="14704"/>
    <cellStyle name="Vírgula 10 2 2 5 2 3" xfId="10511"/>
    <cellStyle name="Vírgula 10 2 2 5 3" xfId="10512"/>
    <cellStyle name="Vírgula 10 2 2 5 4" xfId="7680"/>
    <cellStyle name="Vírgula 10 2 2 5 5" xfId="12891"/>
    <cellStyle name="Vírgula 10 2 2 5 6" xfId="5852"/>
    <cellStyle name="Vírgula 10 2 2 6" xfId="2332"/>
    <cellStyle name="Vírgula 10 2 2 6 2" xfId="4176"/>
    <cellStyle name="Vírgula 10 2 2 6 2 2" xfId="14839"/>
    <cellStyle name="Vírgula 10 2 2 6 2 3" xfId="10513"/>
    <cellStyle name="Vírgula 10 2 2 6 3" xfId="7815"/>
    <cellStyle name="Vírgula 10 2 2 6 4" xfId="13026"/>
    <cellStyle name="Vírgula 10 2 2 6 5" xfId="5987"/>
    <cellStyle name="Vírgula 10 2 2 7" xfId="2660"/>
    <cellStyle name="Vírgula 10 2 2 7 2" xfId="13326"/>
    <cellStyle name="Vírgula 10 2 2 7 3" xfId="10514"/>
    <cellStyle name="Vírgula 10 2 2 8" xfId="10515"/>
    <cellStyle name="Vírgula 10 2 2 9" xfId="6299"/>
    <cellStyle name="Vírgula 10 2 3" xfId="629"/>
    <cellStyle name="Vírgula 10 2 3 10" xfId="11555"/>
    <cellStyle name="Vírgula 10 2 3 11" xfId="4516"/>
    <cellStyle name="Vírgula 10 2 3 2" xfId="770"/>
    <cellStyle name="Vírgula 10 2 3 2 2" xfId="1235"/>
    <cellStyle name="Vírgula 10 2 3 2 2 2" xfId="1838"/>
    <cellStyle name="Vírgula 10 2 3 2 2 2 2" xfId="3795"/>
    <cellStyle name="Vírgula 10 2 3 2 2 2 2 2" xfId="14461"/>
    <cellStyle name="Vírgula 10 2 3 2 2 2 2 3" xfId="10516"/>
    <cellStyle name="Vírgula 10 2 3 2 2 2 3" xfId="10517"/>
    <cellStyle name="Vírgula 10 2 3 2 2 2 4" xfId="7434"/>
    <cellStyle name="Vírgula 10 2 3 2 2 2 5" xfId="12648"/>
    <cellStyle name="Vírgula 10 2 3 2 2 2 6" xfId="5609"/>
    <cellStyle name="Vírgula 10 2 3 2 2 3" xfId="3204"/>
    <cellStyle name="Vírgula 10 2 3 2 2 3 2" xfId="13870"/>
    <cellStyle name="Vírgula 10 2 3 2 2 3 3" xfId="10518"/>
    <cellStyle name="Vírgula 10 2 3 2 2 4" xfId="10519"/>
    <cellStyle name="Vírgula 10 2 3 2 2 5" xfId="6843"/>
    <cellStyle name="Vírgula 10 2 3 2 2 6" xfId="12057"/>
    <cellStyle name="Vírgula 10 2 3 2 2 7" xfId="5018"/>
    <cellStyle name="Vírgula 10 2 3 2 3" xfId="1837"/>
    <cellStyle name="Vírgula 10 2 3 2 3 2" xfId="3794"/>
    <cellStyle name="Vírgula 10 2 3 2 3 2 2" xfId="14460"/>
    <cellStyle name="Vírgula 10 2 3 2 3 2 3" xfId="10520"/>
    <cellStyle name="Vírgula 10 2 3 2 3 3" xfId="10521"/>
    <cellStyle name="Vírgula 10 2 3 2 3 4" xfId="7433"/>
    <cellStyle name="Vírgula 10 2 3 2 3 5" xfId="12647"/>
    <cellStyle name="Vírgula 10 2 3 2 3 6" xfId="5608"/>
    <cellStyle name="Vírgula 10 2 3 2 4" xfId="2837"/>
    <cellStyle name="Vírgula 10 2 3 2 4 2" xfId="13503"/>
    <cellStyle name="Vírgula 10 2 3 2 4 3" xfId="10522"/>
    <cellStyle name="Vírgula 10 2 3 2 5" xfId="10523"/>
    <cellStyle name="Vírgula 10 2 3 2 6" xfId="6476"/>
    <cellStyle name="Vírgula 10 2 3 2 7" xfId="11690"/>
    <cellStyle name="Vírgula 10 2 3 2 8" xfId="4651"/>
    <cellStyle name="Vírgula 10 2 3 3" xfId="923"/>
    <cellStyle name="Vírgula 10 2 3 3 2" xfId="1839"/>
    <cellStyle name="Vírgula 10 2 3 3 2 2" xfId="3796"/>
    <cellStyle name="Vírgula 10 2 3 3 2 2 2" xfId="14462"/>
    <cellStyle name="Vírgula 10 2 3 3 2 2 3" xfId="10524"/>
    <cellStyle name="Vírgula 10 2 3 3 2 3" xfId="10525"/>
    <cellStyle name="Vírgula 10 2 3 3 2 4" xfId="7435"/>
    <cellStyle name="Vírgula 10 2 3 3 2 5" xfId="12649"/>
    <cellStyle name="Vírgula 10 2 3 3 2 6" xfId="5610"/>
    <cellStyle name="Vírgula 10 2 3 3 3" xfId="2975"/>
    <cellStyle name="Vírgula 10 2 3 3 3 2" xfId="13641"/>
    <cellStyle name="Vírgula 10 2 3 3 3 3" xfId="10526"/>
    <cellStyle name="Vírgula 10 2 3 3 4" xfId="10527"/>
    <cellStyle name="Vírgula 10 2 3 3 5" xfId="6614"/>
    <cellStyle name="Vírgula 10 2 3 3 6" xfId="11828"/>
    <cellStyle name="Vírgula 10 2 3 3 7" xfId="4789"/>
    <cellStyle name="Vírgula 10 2 3 4" xfId="1836"/>
    <cellStyle name="Vírgula 10 2 3 4 2" xfId="3793"/>
    <cellStyle name="Vírgula 10 2 3 4 2 2" xfId="14459"/>
    <cellStyle name="Vírgula 10 2 3 4 2 3" xfId="10528"/>
    <cellStyle name="Vírgula 10 2 3 4 3" xfId="10529"/>
    <cellStyle name="Vírgula 10 2 3 4 4" xfId="7432"/>
    <cellStyle name="Vírgula 10 2 3 4 5" xfId="12646"/>
    <cellStyle name="Vírgula 10 2 3 4 6" xfId="5607"/>
    <cellStyle name="Vírgula 10 2 3 5" xfId="2230"/>
    <cellStyle name="Vírgula 10 2 3 5 2" xfId="4083"/>
    <cellStyle name="Vírgula 10 2 3 5 2 2" xfId="14746"/>
    <cellStyle name="Vírgula 10 2 3 5 2 3" xfId="10530"/>
    <cellStyle name="Vírgula 10 2 3 5 3" xfId="10531"/>
    <cellStyle name="Vírgula 10 2 3 5 4" xfId="7722"/>
    <cellStyle name="Vírgula 10 2 3 5 5" xfId="12933"/>
    <cellStyle name="Vírgula 10 2 3 5 6" xfId="5894"/>
    <cellStyle name="Vírgula 10 2 3 6" xfId="2374"/>
    <cellStyle name="Vírgula 10 2 3 6 2" xfId="4218"/>
    <cellStyle name="Vírgula 10 2 3 6 2 2" xfId="14881"/>
    <cellStyle name="Vírgula 10 2 3 6 2 3" xfId="10532"/>
    <cellStyle name="Vírgula 10 2 3 6 3" xfId="7857"/>
    <cellStyle name="Vírgula 10 2 3 6 4" xfId="13068"/>
    <cellStyle name="Vírgula 10 2 3 6 5" xfId="6029"/>
    <cellStyle name="Vírgula 10 2 3 7" xfId="2702"/>
    <cellStyle name="Vírgula 10 2 3 7 2" xfId="13368"/>
    <cellStyle name="Vírgula 10 2 3 7 3" xfId="10533"/>
    <cellStyle name="Vírgula 10 2 3 8" xfId="10534"/>
    <cellStyle name="Vírgula 10 2 3 9" xfId="6341"/>
    <cellStyle name="Vírgula 10 2 4" xfId="468"/>
    <cellStyle name="Vírgula 10 2 4 2" xfId="1033"/>
    <cellStyle name="Vírgula 10 2 4 2 2" xfId="1841"/>
    <cellStyle name="Vírgula 10 2 4 2 2 2" xfId="3798"/>
    <cellStyle name="Vírgula 10 2 4 2 2 2 2" xfId="14464"/>
    <cellStyle name="Vírgula 10 2 4 2 2 2 3" xfId="10535"/>
    <cellStyle name="Vírgula 10 2 4 2 2 3" xfId="10536"/>
    <cellStyle name="Vírgula 10 2 4 2 2 4" xfId="7437"/>
    <cellStyle name="Vírgula 10 2 4 2 2 5" xfId="12651"/>
    <cellStyle name="Vírgula 10 2 4 2 2 6" xfId="5612"/>
    <cellStyle name="Vírgula 10 2 4 2 3" xfId="3065"/>
    <cellStyle name="Vírgula 10 2 4 2 3 2" xfId="13731"/>
    <cellStyle name="Vírgula 10 2 4 2 3 3" xfId="10537"/>
    <cellStyle name="Vírgula 10 2 4 2 4" xfId="10538"/>
    <cellStyle name="Vírgula 10 2 4 2 5" xfId="6704"/>
    <cellStyle name="Vírgula 10 2 4 2 6" xfId="11918"/>
    <cellStyle name="Vírgula 10 2 4 2 7" xfId="4879"/>
    <cellStyle name="Vírgula 10 2 4 3" xfId="1840"/>
    <cellStyle name="Vírgula 10 2 4 3 2" xfId="3797"/>
    <cellStyle name="Vírgula 10 2 4 3 2 2" xfId="14463"/>
    <cellStyle name="Vírgula 10 2 4 3 2 3" xfId="10539"/>
    <cellStyle name="Vírgula 10 2 4 3 3" xfId="10540"/>
    <cellStyle name="Vírgula 10 2 4 3 4" xfId="7436"/>
    <cellStyle name="Vírgula 10 2 4 3 5" xfId="12650"/>
    <cellStyle name="Vírgula 10 2 4 3 6" xfId="5611"/>
    <cellStyle name="Vírgula 10 2 4 4" xfId="2613"/>
    <cellStyle name="Vírgula 10 2 4 4 2" xfId="13279"/>
    <cellStyle name="Vírgula 10 2 4 4 3" xfId="10541"/>
    <cellStyle name="Vírgula 10 2 4 5" xfId="10542"/>
    <cellStyle name="Vírgula 10 2 4 6" xfId="6252"/>
    <cellStyle name="Vírgula 10 2 4 7" xfId="11466"/>
    <cellStyle name="Vírgula 10 2 4 8" xfId="4427"/>
    <cellStyle name="Vírgula 10 2 5" xfId="680"/>
    <cellStyle name="Vírgula 10 2 5 2" xfId="1146"/>
    <cellStyle name="Vírgula 10 2 5 2 2" xfId="1843"/>
    <cellStyle name="Vírgula 10 2 5 2 2 2" xfId="3800"/>
    <cellStyle name="Vírgula 10 2 5 2 2 2 2" xfId="14466"/>
    <cellStyle name="Vírgula 10 2 5 2 2 2 3" xfId="10543"/>
    <cellStyle name="Vírgula 10 2 5 2 2 3" xfId="10544"/>
    <cellStyle name="Vírgula 10 2 5 2 2 4" xfId="7439"/>
    <cellStyle name="Vírgula 10 2 5 2 2 5" xfId="12653"/>
    <cellStyle name="Vírgula 10 2 5 2 2 6" xfId="5614"/>
    <cellStyle name="Vírgula 10 2 5 2 3" xfId="3115"/>
    <cellStyle name="Vírgula 10 2 5 2 3 2" xfId="13781"/>
    <cellStyle name="Vírgula 10 2 5 2 3 3" xfId="10545"/>
    <cellStyle name="Vírgula 10 2 5 2 4" xfId="10546"/>
    <cellStyle name="Vírgula 10 2 5 2 5" xfId="6754"/>
    <cellStyle name="Vírgula 10 2 5 2 6" xfId="11968"/>
    <cellStyle name="Vírgula 10 2 5 2 7" xfId="4929"/>
    <cellStyle name="Vírgula 10 2 5 3" xfId="1842"/>
    <cellStyle name="Vírgula 10 2 5 3 2" xfId="3799"/>
    <cellStyle name="Vírgula 10 2 5 3 2 2" xfId="14465"/>
    <cellStyle name="Vírgula 10 2 5 3 2 3" xfId="10547"/>
    <cellStyle name="Vírgula 10 2 5 3 3" xfId="10548"/>
    <cellStyle name="Vírgula 10 2 5 3 4" xfId="7438"/>
    <cellStyle name="Vírgula 10 2 5 3 5" xfId="12652"/>
    <cellStyle name="Vírgula 10 2 5 3 6" xfId="5613"/>
    <cellStyle name="Vírgula 10 2 5 4" xfId="2748"/>
    <cellStyle name="Vírgula 10 2 5 4 2" xfId="13414"/>
    <cellStyle name="Vírgula 10 2 5 4 3" xfId="10549"/>
    <cellStyle name="Vírgula 10 2 5 5" xfId="10550"/>
    <cellStyle name="Vírgula 10 2 5 6" xfId="6387"/>
    <cellStyle name="Vírgula 10 2 5 7" xfId="11601"/>
    <cellStyle name="Vírgula 10 2 5 8" xfId="4562"/>
    <cellStyle name="Vírgula 10 2 6" xfId="352"/>
    <cellStyle name="Vírgula 10 2 6 2" xfId="976"/>
    <cellStyle name="Vírgula 10 2 6 2 2" xfId="1845"/>
    <cellStyle name="Vírgula 10 2 6 2 2 2" xfId="3802"/>
    <cellStyle name="Vírgula 10 2 6 2 2 2 2" xfId="14468"/>
    <cellStyle name="Vírgula 10 2 6 2 2 2 3" xfId="10551"/>
    <cellStyle name="Vírgula 10 2 6 2 2 3" xfId="10552"/>
    <cellStyle name="Vírgula 10 2 6 2 2 4" xfId="7441"/>
    <cellStyle name="Vírgula 10 2 6 2 2 5" xfId="12655"/>
    <cellStyle name="Vírgula 10 2 6 2 2 6" xfId="5616"/>
    <cellStyle name="Vírgula 10 2 6 2 3" xfId="3021"/>
    <cellStyle name="Vírgula 10 2 6 2 3 2" xfId="13687"/>
    <cellStyle name="Vírgula 10 2 6 2 3 3" xfId="10553"/>
    <cellStyle name="Vírgula 10 2 6 2 4" xfId="10554"/>
    <cellStyle name="Vírgula 10 2 6 2 5" xfId="6660"/>
    <cellStyle name="Vírgula 10 2 6 2 6" xfId="11874"/>
    <cellStyle name="Vírgula 10 2 6 2 7" xfId="4835"/>
    <cellStyle name="Vírgula 10 2 6 3" xfId="1844"/>
    <cellStyle name="Vírgula 10 2 6 3 2" xfId="3801"/>
    <cellStyle name="Vírgula 10 2 6 3 2 2" xfId="14467"/>
    <cellStyle name="Vírgula 10 2 6 3 2 3" xfId="10555"/>
    <cellStyle name="Vírgula 10 2 6 3 3" xfId="10556"/>
    <cellStyle name="Vírgula 10 2 6 3 4" xfId="7440"/>
    <cellStyle name="Vírgula 10 2 6 3 5" xfId="12654"/>
    <cellStyle name="Vírgula 10 2 6 3 6" xfId="5615"/>
    <cellStyle name="Vírgula 10 2 6 4" xfId="2564"/>
    <cellStyle name="Vírgula 10 2 6 4 2" xfId="13230"/>
    <cellStyle name="Vírgula 10 2 6 4 3" xfId="10557"/>
    <cellStyle name="Vírgula 10 2 6 5" xfId="10558"/>
    <cellStyle name="Vírgula 10 2 6 6" xfId="6203"/>
    <cellStyle name="Vírgula 10 2 6 7" xfId="11417"/>
    <cellStyle name="Vírgula 10 2 6 8" xfId="4378"/>
    <cellStyle name="Vírgula 10 2 7" xfId="830"/>
    <cellStyle name="Vírgula 10 2 7 2" xfId="1846"/>
    <cellStyle name="Vírgula 10 2 7 2 2" xfId="3803"/>
    <cellStyle name="Vírgula 10 2 7 2 2 2" xfId="14469"/>
    <cellStyle name="Vírgula 10 2 7 2 2 3" xfId="10559"/>
    <cellStyle name="Vírgula 10 2 7 2 3" xfId="10560"/>
    <cellStyle name="Vírgula 10 2 7 2 4" xfId="7442"/>
    <cellStyle name="Vírgula 10 2 7 2 5" xfId="12656"/>
    <cellStyle name="Vírgula 10 2 7 2 6" xfId="5617"/>
    <cellStyle name="Vírgula 10 2 7 3" xfId="2886"/>
    <cellStyle name="Vírgula 10 2 7 3 2" xfId="13552"/>
    <cellStyle name="Vírgula 10 2 7 3 3" xfId="10561"/>
    <cellStyle name="Vírgula 10 2 7 4" xfId="10562"/>
    <cellStyle name="Vírgula 10 2 7 5" xfId="6525"/>
    <cellStyle name="Vírgula 10 2 7 6" xfId="11739"/>
    <cellStyle name="Vírgula 10 2 7 7" xfId="4700"/>
    <cellStyle name="Vírgula 10 2 8" xfId="1296"/>
    <cellStyle name="Vírgula 10 2 8 2" xfId="3253"/>
    <cellStyle name="Vírgula 10 2 8 2 2" xfId="13919"/>
    <cellStyle name="Vírgula 10 2 8 2 3" xfId="10563"/>
    <cellStyle name="Vírgula 10 2 8 3" xfId="10564"/>
    <cellStyle name="Vírgula 10 2 8 4" xfId="6892"/>
    <cellStyle name="Vírgula 10 2 8 5" xfId="12106"/>
    <cellStyle name="Vírgula 10 2 8 6" xfId="5067"/>
    <cellStyle name="Vírgula 10 2 9" xfId="240"/>
    <cellStyle name="Vírgula 10 2 9 2" xfId="2520"/>
    <cellStyle name="Vírgula 10 2 9 2 2" xfId="13186"/>
    <cellStyle name="Vírgula 10 2 9 2 3" xfId="10565"/>
    <cellStyle name="Vírgula 10 2 9 3" xfId="10566"/>
    <cellStyle name="Vírgula 10 2 9 4" xfId="6159"/>
    <cellStyle name="Vírgula 10 2 9 5" xfId="11373"/>
    <cellStyle name="Vírgula 10 2 9 6" xfId="4334"/>
    <cellStyle name="Vírgula 10 3" xfId="578"/>
    <cellStyle name="Vírgula 10 3 10" xfId="11512"/>
    <cellStyle name="Vírgula 10 3 11" xfId="4473"/>
    <cellStyle name="Vírgula 10 3 2" xfId="727"/>
    <cellStyle name="Vírgula 10 3 2 2" xfId="1192"/>
    <cellStyle name="Vírgula 10 3 2 2 2" xfId="1849"/>
    <cellStyle name="Vírgula 10 3 2 2 2 2" xfId="3806"/>
    <cellStyle name="Vírgula 10 3 2 2 2 2 2" xfId="14472"/>
    <cellStyle name="Vírgula 10 3 2 2 2 2 3" xfId="10567"/>
    <cellStyle name="Vírgula 10 3 2 2 2 3" xfId="10568"/>
    <cellStyle name="Vírgula 10 3 2 2 2 4" xfId="7445"/>
    <cellStyle name="Vírgula 10 3 2 2 2 5" xfId="12659"/>
    <cellStyle name="Vírgula 10 3 2 2 2 6" xfId="5620"/>
    <cellStyle name="Vírgula 10 3 2 2 3" xfId="3161"/>
    <cellStyle name="Vírgula 10 3 2 2 3 2" xfId="13827"/>
    <cellStyle name="Vírgula 10 3 2 2 3 3" xfId="10569"/>
    <cellStyle name="Vírgula 10 3 2 2 4" xfId="10570"/>
    <cellStyle name="Vírgula 10 3 2 2 5" xfId="6800"/>
    <cellStyle name="Vírgula 10 3 2 2 6" xfId="12014"/>
    <cellStyle name="Vírgula 10 3 2 2 7" xfId="4975"/>
    <cellStyle name="Vírgula 10 3 2 3" xfId="1848"/>
    <cellStyle name="Vírgula 10 3 2 3 2" xfId="3805"/>
    <cellStyle name="Vírgula 10 3 2 3 2 2" xfId="14471"/>
    <cellStyle name="Vírgula 10 3 2 3 2 3" xfId="10571"/>
    <cellStyle name="Vírgula 10 3 2 3 3" xfId="10572"/>
    <cellStyle name="Vírgula 10 3 2 3 4" xfId="7444"/>
    <cellStyle name="Vírgula 10 3 2 3 5" xfId="12658"/>
    <cellStyle name="Vírgula 10 3 2 3 6" xfId="5619"/>
    <cellStyle name="Vírgula 10 3 2 4" xfId="2794"/>
    <cellStyle name="Vírgula 10 3 2 4 2" xfId="13460"/>
    <cellStyle name="Vírgula 10 3 2 4 3" xfId="10573"/>
    <cellStyle name="Vírgula 10 3 2 5" xfId="10574"/>
    <cellStyle name="Vírgula 10 3 2 6" xfId="6433"/>
    <cellStyle name="Vírgula 10 3 2 7" xfId="11647"/>
    <cellStyle name="Vírgula 10 3 2 8" xfId="4608"/>
    <cellStyle name="Vírgula 10 3 3" xfId="879"/>
    <cellStyle name="Vírgula 10 3 3 2" xfId="1850"/>
    <cellStyle name="Vírgula 10 3 3 2 2" xfId="3807"/>
    <cellStyle name="Vírgula 10 3 3 2 2 2" xfId="14473"/>
    <cellStyle name="Vírgula 10 3 3 2 2 3" xfId="10575"/>
    <cellStyle name="Vírgula 10 3 3 2 3" xfId="10576"/>
    <cellStyle name="Vírgula 10 3 3 2 4" xfId="7446"/>
    <cellStyle name="Vírgula 10 3 3 2 5" xfId="12660"/>
    <cellStyle name="Vírgula 10 3 3 2 6" xfId="5621"/>
    <cellStyle name="Vírgula 10 3 3 3" xfId="2932"/>
    <cellStyle name="Vírgula 10 3 3 3 2" xfId="13598"/>
    <cellStyle name="Vírgula 10 3 3 3 3" xfId="10577"/>
    <cellStyle name="Vírgula 10 3 3 4" xfId="10578"/>
    <cellStyle name="Vírgula 10 3 3 5" xfId="6571"/>
    <cellStyle name="Vírgula 10 3 3 6" xfId="11785"/>
    <cellStyle name="Vírgula 10 3 3 7" xfId="4746"/>
    <cellStyle name="Vírgula 10 3 4" xfId="1847"/>
    <cellStyle name="Vírgula 10 3 4 2" xfId="3804"/>
    <cellStyle name="Vírgula 10 3 4 2 2" xfId="14470"/>
    <cellStyle name="Vírgula 10 3 4 2 3" xfId="10579"/>
    <cellStyle name="Vírgula 10 3 4 3" xfId="10580"/>
    <cellStyle name="Vírgula 10 3 4 4" xfId="7443"/>
    <cellStyle name="Vírgula 10 3 4 5" xfId="12657"/>
    <cellStyle name="Vírgula 10 3 4 6" xfId="5618"/>
    <cellStyle name="Vírgula 10 3 5" xfId="2187"/>
    <cellStyle name="Vírgula 10 3 5 2" xfId="4040"/>
    <cellStyle name="Vírgula 10 3 5 2 2" xfId="14703"/>
    <cellStyle name="Vírgula 10 3 5 2 3" xfId="10581"/>
    <cellStyle name="Vírgula 10 3 5 3" xfId="10582"/>
    <cellStyle name="Vírgula 10 3 5 4" xfId="7679"/>
    <cellStyle name="Vírgula 10 3 5 5" xfId="12890"/>
    <cellStyle name="Vírgula 10 3 5 6" xfId="5851"/>
    <cellStyle name="Vírgula 10 3 6" xfId="2331"/>
    <cellStyle name="Vírgula 10 3 6 2" xfId="4175"/>
    <cellStyle name="Vírgula 10 3 6 2 2" xfId="14838"/>
    <cellStyle name="Vírgula 10 3 6 2 3" xfId="10583"/>
    <cellStyle name="Vírgula 10 3 6 3" xfId="7814"/>
    <cellStyle name="Vírgula 10 3 6 4" xfId="13025"/>
    <cellStyle name="Vírgula 10 3 6 5" xfId="5986"/>
    <cellStyle name="Vírgula 10 3 7" xfId="2659"/>
    <cellStyle name="Vírgula 10 3 7 2" xfId="13325"/>
    <cellStyle name="Vírgula 10 3 7 3" xfId="10584"/>
    <cellStyle name="Vírgula 10 3 8" xfId="10585"/>
    <cellStyle name="Vírgula 10 3 9" xfId="6298"/>
    <cellStyle name="Vírgula 10 4" xfId="628"/>
    <cellStyle name="Vírgula 10 4 10" xfId="11554"/>
    <cellStyle name="Vírgula 10 4 11" xfId="4515"/>
    <cellStyle name="Vírgula 10 4 2" xfId="769"/>
    <cellStyle name="Vírgula 10 4 2 2" xfId="1234"/>
    <cellStyle name="Vírgula 10 4 2 2 2" xfId="1853"/>
    <cellStyle name="Vírgula 10 4 2 2 2 2" xfId="3810"/>
    <cellStyle name="Vírgula 10 4 2 2 2 2 2" xfId="14476"/>
    <cellStyle name="Vírgula 10 4 2 2 2 2 3" xfId="10586"/>
    <cellStyle name="Vírgula 10 4 2 2 2 3" xfId="10587"/>
    <cellStyle name="Vírgula 10 4 2 2 2 4" xfId="7449"/>
    <cellStyle name="Vírgula 10 4 2 2 2 5" xfId="12663"/>
    <cellStyle name="Vírgula 10 4 2 2 2 6" xfId="5624"/>
    <cellStyle name="Vírgula 10 4 2 2 3" xfId="3203"/>
    <cellStyle name="Vírgula 10 4 2 2 3 2" xfId="13869"/>
    <cellStyle name="Vírgula 10 4 2 2 3 3" xfId="10588"/>
    <cellStyle name="Vírgula 10 4 2 2 4" xfId="10589"/>
    <cellStyle name="Vírgula 10 4 2 2 5" xfId="6842"/>
    <cellStyle name="Vírgula 10 4 2 2 6" xfId="12056"/>
    <cellStyle name="Vírgula 10 4 2 2 7" xfId="5017"/>
    <cellStyle name="Vírgula 10 4 2 3" xfId="1852"/>
    <cellStyle name="Vírgula 10 4 2 3 2" xfId="3809"/>
    <cellStyle name="Vírgula 10 4 2 3 2 2" xfId="14475"/>
    <cellStyle name="Vírgula 10 4 2 3 2 3" xfId="10590"/>
    <cellStyle name="Vírgula 10 4 2 3 3" xfId="10591"/>
    <cellStyle name="Vírgula 10 4 2 3 4" xfId="7448"/>
    <cellStyle name="Vírgula 10 4 2 3 5" xfId="12662"/>
    <cellStyle name="Vírgula 10 4 2 3 6" xfId="5623"/>
    <cellStyle name="Vírgula 10 4 2 4" xfId="2836"/>
    <cellStyle name="Vírgula 10 4 2 4 2" xfId="13502"/>
    <cellStyle name="Vírgula 10 4 2 4 3" xfId="10592"/>
    <cellStyle name="Vírgula 10 4 2 5" xfId="10593"/>
    <cellStyle name="Vírgula 10 4 2 6" xfId="6475"/>
    <cellStyle name="Vírgula 10 4 2 7" xfId="11689"/>
    <cellStyle name="Vírgula 10 4 2 8" xfId="4650"/>
    <cellStyle name="Vírgula 10 4 3" xfId="922"/>
    <cellStyle name="Vírgula 10 4 3 2" xfId="1854"/>
    <cellStyle name="Vírgula 10 4 3 2 2" xfId="3811"/>
    <cellStyle name="Vírgula 10 4 3 2 2 2" xfId="14477"/>
    <cellStyle name="Vírgula 10 4 3 2 2 3" xfId="10594"/>
    <cellStyle name="Vírgula 10 4 3 2 3" xfId="10595"/>
    <cellStyle name="Vírgula 10 4 3 2 4" xfId="7450"/>
    <cellStyle name="Vírgula 10 4 3 2 5" xfId="12664"/>
    <cellStyle name="Vírgula 10 4 3 2 6" xfId="5625"/>
    <cellStyle name="Vírgula 10 4 3 3" xfId="2974"/>
    <cellStyle name="Vírgula 10 4 3 3 2" xfId="13640"/>
    <cellStyle name="Vírgula 10 4 3 3 3" xfId="10596"/>
    <cellStyle name="Vírgula 10 4 3 4" xfId="10597"/>
    <cellStyle name="Vírgula 10 4 3 5" xfId="6613"/>
    <cellStyle name="Vírgula 10 4 3 6" xfId="11827"/>
    <cellStyle name="Vírgula 10 4 3 7" xfId="4788"/>
    <cellStyle name="Vírgula 10 4 4" xfId="1851"/>
    <cellStyle name="Vírgula 10 4 4 2" xfId="3808"/>
    <cellStyle name="Vírgula 10 4 4 2 2" xfId="14474"/>
    <cellStyle name="Vírgula 10 4 4 2 3" xfId="10598"/>
    <cellStyle name="Vírgula 10 4 4 3" xfId="10599"/>
    <cellStyle name="Vírgula 10 4 4 4" xfId="7447"/>
    <cellStyle name="Vírgula 10 4 4 5" xfId="12661"/>
    <cellStyle name="Vírgula 10 4 4 6" xfId="5622"/>
    <cellStyle name="Vírgula 10 4 5" xfId="2229"/>
    <cellStyle name="Vírgula 10 4 5 2" xfId="4082"/>
    <cellStyle name="Vírgula 10 4 5 2 2" xfId="14745"/>
    <cellStyle name="Vírgula 10 4 5 2 3" xfId="10600"/>
    <cellStyle name="Vírgula 10 4 5 3" xfId="10601"/>
    <cellStyle name="Vírgula 10 4 5 4" xfId="7721"/>
    <cellStyle name="Vírgula 10 4 5 5" xfId="12932"/>
    <cellStyle name="Vírgula 10 4 5 6" xfId="5893"/>
    <cellStyle name="Vírgula 10 4 6" xfId="2373"/>
    <cellStyle name="Vírgula 10 4 6 2" xfId="4217"/>
    <cellStyle name="Vírgula 10 4 6 2 2" xfId="14880"/>
    <cellStyle name="Vírgula 10 4 6 2 3" xfId="10602"/>
    <cellStyle name="Vírgula 10 4 6 3" xfId="7856"/>
    <cellStyle name="Vírgula 10 4 6 4" xfId="13067"/>
    <cellStyle name="Vírgula 10 4 6 5" xfId="6028"/>
    <cellStyle name="Vírgula 10 4 7" xfId="2701"/>
    <cellStyle name="Vírgula 10 4 7 2" xfId="13367"/>
    <cellStyle name="Vírgula 10 4 7 3" xfId="10603"/>
    <cellStyle name="Vírgula 10 4 8" xfId="10604"/>
    <cellStyle name="Vírgula 10 4 9" xfId="6340"/>
    <cellStyle name="Vírgula 10 5" xfId="467"/>
    <cellStyle name="Vírgula 10 5 2" xfId="1032"/>
    <cellStyle name="Vírgula 10 5 2 2" xfId="1856"/>
    <cellStyle name="Vírgula 10 5 2 2 2" xfId="3813"/>
    <cellStyle name="Vírgula 10 5 2 2 2 2" xfId="14479"/>
    <cellStyle name="Vírgula 10 5 2 2 2 3" xfId="10605"/>
    <cellStyle name="Vírgula 10 5 2 2 3" xfId="10606"/>
    <cellStyle name="Vírgula 10 5 2 2 4" xfId="7452"/>
    <cellStyle name="Vírgula 10 5 2 2 5" xfId="12666"/>
    <cellStyle name="Vírgula 10 5 2 2 6" xfId="5627"/>
    <cellStyle name="Vírgula 10 5 2 3" xfId="3064"/>
    <cellStyle name="Vírgula 10 5 2 3 2" xfId="13730"/>
    <cellStyle name="Vírgula 10 5 2 3 3" xfId="10607"/>
    <cellStyle name="Vírgula 10 5 2 4" xfId="10608"/>
    <cellStyle name="Vírgula 10 5 2 5" xfId="6703"/>
    <cellStyle name="Vírgula 10 5 2 6" xfId="11917"/>
    <cellStyle name="Vírgula 10 5 2 7" xfId="4878"/>
    <cellStyle name="Vírgula 10 5 3" xfId="1855"/>
    <cellStyle name="Vírgula 10 5 3 2" xfId="3812"/>
    <cellStyle name="Vírgula 10 5 3 2 2" xfId="14478"/>
    <cellStyle name="Vírgula 10 5 3 2 3" xfId="10609"/>
    <cellStyle name="Vírgula 10 5 3 3" xfId="10610"/>
    <cellStyle name="Vírgula 10 5 3 4" xfId="7451"/>
    <cellStyle name="Vírgula 10 5 3 5" xfId="12665"/>
    <cellStyle name="Vírgula 10 5 3 6" xfId="5626"/>
    <cellStyle name="Vírgula 10 5 4" xfId="2612"/>
    <cellStyle name="Vírgula 10 5 4 2" xfId="13278"/>
    <cellStyle name="Vírgula 10 5 4 3" xfId="10611"/>
    <cellStyle name="Vírgula 10 5 5" xfId="10612"/>
    <cellStyle name="Vírgula 10 5 6" xfId="6251"/>
    <cellStyle name="Vírgula 10 5 7" xfId="11465"/>
    <cellStyle name="Vírgula 10 5 8" xfId="4426"/>
    <cellStyle name="Vírgula 10 6" xfId="679"/>
    <cellStyle name="Vírgula 10 6 2" xfId="1145"/>
    <cellStyle name="Vírgula 10 6 2 2" xfId="1858"/>
    <cellStyle name="Vírgula 10 6 2 2 2" xfId="3815"/>
    <cellStyle name="Vírgula 10 6 2 2 2 2" xfId="14481"/>
    <cellStyle name="Vírgula 10 6 2 2 2 3" xfId="10613"/>
    <cellStyle name="Vírgula 10 6 2 2 3" xfId="10614"/>
    <cellStyle name="Vírgula 10 6 2 2 4" xfId="7454"/>
    <cellStyle name="Vírgula 10 6 2 2 5" xfId="12668"/>
    <cellStyle name="Vírgula 10 6 2 2 6" xfId="5629"/>
    <cellStyle name="Vírgula 10 6 2 3" xfId="3114"/>
    <cellStyle name="Vírgula 10 6 2 3 2" xfId="13780"/>
    <cellStyle name="Vírgula 10 6 2 3 3" xfId="10615"/>
    <cellStyle name="Vírgula 10 6 2 4" xfId="10616"/>
    <cellStyle name="Vírgula 10 6 2 5" xfId="6753"/>
    <cellStyle name="Vírgula 10 6 2 6" xfId="11967"/>
    <cellStyle name="Vírgula 10 6 2 7" xfId="4928"/>
    <cellStyle name="Vírgula 10 6 3" xfId="1857"/>
    <cellStyle name="Vírgula 10 6 3 2" xfId="3814"/>
    <cellStyle name="Vírgula 10 6 3 2 2" xfId="14480"/>
    <cellStyle name="Vírgula 10 6 3 2 3" xfId="10617"/>
    <cellStyle name="Vírgula 10 6 3 3" xfId="10618"/>
    <cellStyle name="Vírgula 10 6 3 4" xfId="7453"/>
    <cellStyle name="Vírgula 10 6 3 5" xfId="12667"/>
    <cellStyle name="Vírgula 10 6 3 6" xfId="5628"/>
    <cellStyle name="Vírgula 10 6 4" xfId="2747"/>
    <cellStyle name="Vírgula 10 6 4 2" xfId="13413"/>
    <cellStyle name="Vírgula 10 6 4 3" xfId="10619"/>
    <cellStyle name="Vírgula 10 6 5" xfId="10620"/>
    <cellStyle name="Vírgula 10 6 6" xfId="6386"/>
    <cellStyle name="Vírgula 10 6 7" xfId="11600"/>
    <cellStyle name="Vírgula 10 6 8" xfId="4561"/>
    <cellStyle name="Vírgula 10 7" xfId="351"/>
    <cellStyle name="Vírgula 10 7 2" xfId="975"/>
    <cellStyle name="Vírgula 10 7 2 2" xfId="1860"/>
    <cellStyle name="Vírgula 10 7 2 2 2" xfId="3817"/>
    <cellStyle name="Vírgula 10 7 2 2 2 2" xfId="14483"/>
    <cellStyle name="Vírgula 10 7 2 2 2 3" xfId="10621"/>
    <cellStyle name="Vírgula 10 7 2 2 3" xfId="10622"/>
    <cellStyle name="Vírgula 10 7 2 2 4" xfId="7456"/>
    <cellStyle name="Vírgula 10 7 2 2 5" xfId="12670"/>
    <cellStyle name="Vírgula 10 7 2 2 6" xfId="5631"/>
    <cellStyle name="Vírgula 10 7 2 3" xfId="3020"/>
    <cellStyle name="Vírgula 10 7 2 3 2" xfId="13686"/>
    <cellStyle name="Vírgula 10 7 2 3 3" xfId="10623"/>
    <cellStyle name="Vírgula 10 7 2 4" xfId="10624"/>
    <cellStyle name="Vírgula 10 7 2 5" xfId="6659"/>
    <cellStyle name="Vírgula 10 7 2 6" xfId="11873"/>
    <cellStyle name="Vírgula 10 7 2 7" xfId="4834"/>
    <cellStyle name="Vírgula 10 7 3" xfId="1859"/>
    <cellStyle name="Vírgula 10 7 3 2" xfId="3816"/>
    <cellStyle name="Vírgula 10 7 3 2 2" xfId="14482"/>
    <cellStyle name="Vírgula 10 7 3 2 3" xfId="10625"/>
    <cellStyle name="Vírgula 10 7 3 3" xfId="10626"/>
    <cellStyle name="Vírgula 10 7 3 4" xfId="7455"/>
    <cellStyle name="Vírgula 10 7 3 5" xfId="12669"/>
    <cellStyle name="Vírgula 10 7 3 6" xfId="5630"/>
    <cellStyle name="Vírgula 10 7 4" xfId="2563"/>
    <cellStyle name="Vírgula 10 7 4 2" xfId="13229"/>
    <cellStyle name="Vírgula 10 7 4 3" xfId="10627"/>
    <cellStyle name="Vírgula 10 7 5" xfId="10628"/>
    <cellStyle name="Vírgula 10 7 6" xfId="6202"/>
    <cellStyle name="Vírgula 10 7 7" xfId="11416"/>
    <cellStyle name="Vírgula 10 7 8" xfId="4377"/>
    <cellStyle name="Vírgula 10 8" xfId="829"/>
    <cellStyle name="Vírgula 10 8 2" xfId="1861"/>
    <cellStyle name="Vírgula 10 8 2 2" xfId="3818"/>
    <cellStyle name="Vírgula 10 8 2 2 2" xfId="14484"/>
    <cellStyle name="Vírgula 10 8 2 2 3" xfId="10629"/>
    <cellStyle name="Vírgula 10 8 2 3" xfId="10630"/>
    <cellStyle name="Vírgula 10 8 2 4" xfId="7457"/>
    <cellStyle name="Vírgula 10 8 2 5" xfId="12671"/>
    <cellStyle name="Vírgula 10 8 2 6" xfId="5632"/>
    <cellStyle name="Vírgula 10 8 3" xfId="2885"/>
    <cellStyle name="Vírgula 10 8 3 2" xfId="13551"/>
    <cellStyle name="Vírgula 10 8 3 3" xfId="10631"/>
    <cellStyle name="Vírgula 10 8 4" xfId="10632"/>
    <cellStyle name="Vírgula 10 8 5" xfId="6524"/>
    <cellStyle name="Vírgula 10 8 6" xfId="11738"/>
    <cellStyle name="Vírgula 10 8 7" xfId="4699"/>
    <cellStyle name="Vírgula 10 9" xfId="1295"/>
    <cellStyle name="Vírgula 10 9 2" xfId="3252"/>
    <cellStyle name="Vírgula 10 9 2 2" xfId="13918"/>
    <cellStyle name="Vírgula 10 9 2 3" xfId="10633"/>
    <cellStyle name="Vírgula 10 9 3" xfId="10634"/>
    <cellStyle name="Vírgula 10 9 4" xfId="6891"/>
    <cellStyle name="Vírgula 10 9 5" xfId="12105"/>
    <cellStyle name="Vírgula 10 9 6" xfId="5066"/>
    <cellStyle name="Vírgula 11" xfId="131"/>
    <cellStyle name="Vírgula 11 2" xfId="580"/>
    <cellStyle name="Vírgula 11 2 2" xfId="1104"/>
    <cellStyle name="Vírgula 11 3" xfId="469"/>
    <cellStyle name="Vírgula 11 4" xfId="353"/>
    <cellStyle name="Vírgula 12" xfId="134"/>
    <cellStyle name="Vírgula 12 10" xfId="2137"/>
    <cellStyle name="Vírgula 12 10 2" xfId="3994"/>
    <cellStyle name="Vírgula 12 10 2 2" xfId="14657"/>
    <cellStyle name="Vírgula 12 10 2 3" xfId="10635"/>
    <cellStyle name="Vírgula 12 10 3" xfId="10636"/>
    <cellStyle name="Vírgula 12 10 4" xfId="7633"/>
    <cellStyle name="Vírgula 12 10 5" xfId="12844"/>
    <cellStyle name="Vírgula 12 10 6" xfId="5805"/>
    <cellStyle name="Vírgula 12 11" xfId="2286"/>
    <cellStyle name="Vírgula 12 11 2" xfId="4130"/>
    <cellStyle name="Vírgula 12 11 2 2" xfId="14793"/>
    <cellStyle name="Vírgula 12 11 2 3" xfId="10637"/>
    <cellStyle name="Vírgula 12 11 3" xfId="7769"/>
    <cellStyle name="Vírgula 12 11 4" xfId="12980"/>
    <cellStyle name="Vírgula 12 11 5" xfId="5941"/>
    <cellStyle name="Vírgula 12 12" xfId="2470"/>
    <cellStyle name="Vírgula 12 12 2" xfId="10638"/>
    <cellStyle name="Vírgula 12 12 3" xfId="13138"/>
    <cellStyle name="Vírgula 12 12 4" xfId="6078"/>
    <cellStyle name="Vírgula 12 13" xfId="10639"/>
    <cellStyle name="Vírgula 12 14" xfId="6109"/>
    <cellStyle name="Vírgula 12 15" xfId="11325"/>
    <cellStyle name="Vírgula 12 16" xfId="4286"/>
    <cellStyle name="Vírgula 12 2" xfId="581"/>
    <cellStyle name="Vírgula 12 2 10" xfId="11514"/>
    <cellStyle name="Vírgula 12 2 11" xfId="4475"/>
    <cellStyle name="Vírgula 12 2 2" xfId="729"/>
    <cellStyle name="Vírgula 12 2 2 2" xfId="1194"/>
    <cellStyle name="Vírgula 12 2 2 2 2" xfId="1864"/>
    <cellStyle name="Vírgula 12 2 2 2 2 2" xfId="3821"/>
    <cellStyle name="Vírgula 12 2 2 2 2 2 2" xfId="14487"/>
    <cellStyle name="Vírgula 12 2 2 2 2 2 3" xfId="10640"/>
    <cellStyle name="Vírgula 12 2 2 2 2 3" xfId="10641"/>
    <cellStyle name="Vírgula 12 2 2 2 2 4" xfId="7460"/>
    <cellStyle name="Vírgula 12 2 2 2 2 5" xfId="12674"/>
    <cellStyle name="Vírgula 12 2 2 2 2 6" xfId="5635"/>
    <cellStyle name="Vírgula 12 2 2 2 3" xfId="3163"/>
    <cellStyle name="Vírgula 12 2 2 2 3 2" xfId="13829"/>
    <cellStyle name="Vírgula 12 2 2 2 3 3" xfId="10642"/>
    <cellStyle name="Vírgula 12 2 2 2 4" xfId="10643"/>
    <cellStyle name="Vírgula 12 2 2 2 5" xfId="6802"/>
    <cellStyle name="Vírgula 12 2 2 2 6" xfId="12016"/>
    <cellStyle name="Vírgula 12 2 2 2 7" xfId="4977"/>
    <cellStyle name="Vírgula 12 2 2 3" xfId="1863"/>
    <cellStyle name="Vírgula 12 2 2 3 2" xfId="3820"/>
    <cellStyle name="Vírgula 12 2 2 3 2 2" xfId="14486"/>
    <cellStyle name="Vírgula 12 2 2 3 2 3" xfId="10644"/>
    <cellStyle name="Vírgula 12 2 2 3 3" xfId="10645"/>
    <cellStyle name="Vírgula 12 2 2 3 4" xfId="7459"/>
    <cellStyle name="Vírgula 12 2 2 3 5" xfId="12673"/>
    <cellStyle name="Vírgula 12 2 2 3 6" xfId="5634"/>
    <cellStyle name="Vírgula 12 2 2 4" xfId="2796"/>
    <cellStyle name="Vírgula 12 2 2 4 2" xfId="13462"/>
    <cellStyle name="Vírgula 12 2 2 4 3" xfId="10646"/>
    <cellStyle name="Vírgula 12 2 2 5" xfId="10647"/>
    <cellStyle name="Vírgula 12 2 2 6" xfId="6435"/>
    <cellStyle name="Vírgula 12 2 2 7" xfId="11649"/>
    <cellStyle name="Vírgula 12 2 2 8" xfId="4610"/>
    <cellStyle name="Vírgula 12 2 3" xfId="881"/>
    <cellStyle name="Vírgula 12 2 3 2" xfId="1865"/>
    <cellStyle name="Vírgula 12 2 3 2 2" xfId="3822"/>
    <cellStyle name="Vírgula 12 2 3 2 2 2" xfId="14488"/>
    <cellStyle name="Vírgula 12 2 3 2 2 3" xfId="10648"/>
    <cellStyle name="Vírgula 12 2 3 2 3" xfId="10649"/>
    <cellStyle name="Vírgula 12 2 3 2 4" xfId="7461"/>
    <cellStyle name="Vírgula 12 2 3 2 5" xfId="12675"/>
    <cellStyle name="Vírgula 12 2 3 2 6" xfId="5636"/>
    <cellStyle name="Vírgula 12 2 3 3" xfId="2934"/>
    <cellStyle name="Vírgula 12 2 3 3 2" xfId="13600"/>
    <cellStyle name="Vírgula 12 2 3 3 3" xfId="10650"/>
    <cellStyle name="Vírgula 12 2 3 4" xfId="10651"/>
    <cellStyle name="Vírgula 12 2 3 5" xfId="6573"/>
    <cellStyle name="Vírgula 12 2 3 6" xfId="11787"/>
    <cellStyle name="Vírgula 12 2 3 7" xfId="4748"/>
    <cellStyle name="Vírgula 12 2 4" xfId="1862"/>
    <cellStyle name="Vírgula 12 2 4 2" xfId="3819"/>
    <cellStyle name="Vírgula 12 2 4 2 2" xfId="14485"/>
    <cellStyle name="Vírgula 12 2 4 2 3" xfId="10652"/>
    <cellStyle name="Vírgula 12 2 4 3" xfId="10653"/>
    <cellStyle name="Vírgula 12 2 4 4" xfId="7458"/>
    <cellStyle name="Vírgula 12 2 4 5" xfId="12672"/>
    <cellStyle name="Vírgula 12 2 4 6" xfId="5633"/>
    <cellStyle name="Vírgula 12 2 5" xfId="2189"/>
    <cellStyle name="Vírgula 12 2 5 2" xfId="4042"/>
    <cellStyle name="Vírgula 12 2 5 2 2" xfId="14705"/>
    <cellStyle name="Vírgula 12 2 5 2 3" xfId="10654"/>
    <cellStyle name="Vírgula 12 2 5 3" xfId="10655"/>
    <cellStyle name="Vírgula 12 2 5 4" xfId="7681"/>
    <cellStyle name="Vírgula 12 2 5 5" xfId="12892"/>
    <cellStyle name="Vírgula 12 2 5 6" xfId="5853"/>
    <cellStyle name="Vírgula 12 2 6" xfId="2333"/>
    <cellStyle name="Vírgula 12 2 6 2" xfId="4177"/>
    <cellStyle name="Vírgula 12 2 6 2 2" xfId="14840"/>
    <cellStyle name="Vírgula 12 2 6 2 3" xfId="10656"/>
    <cellStyle name="Vírgula 12 2 6 3" xfId="7816"/>
    <cellStyle name="Vírgula 12 2 6 4" xfId="13027"/>
    <cellStyle name="Vírgula 12 2 6 5" xfId="5988"/>
    <cellStyle name="Vírgula 12 2 7" xfId="2661"/>
    <cellStyle name="Vírgula 12 2 7 2" xfId="13327"/>
    <cellStyle name="Vírgula 12 2 7 3" xfId="10657"/>
    <cellStyle name="Vírgula 12 2 8" xfId="10658"/>
    <cellStyle name="Vírgula 12 2 9" xfId="6300"/>
    <cellStyle name="Vírgula 12 3" xfId="630"/>
    <cellStyle name="Vírgula 12 3 10" xfId="11556"/>
    <cellStyle name="Vírgula 12 3 11" xfId="4517"/>
    <cellStyle name="Vírgula 12 3 2" xfId="771"/>
    <cellStyle name="Vírgula 12 3 2 2" xfId="1236"/>
    <cellStyle name="Vírgula 12 3 2 2 2" xfId="1868"/>
    <cellStyle name="Vírgula 12 3 2 2 2 2" xfId="3825"/>
    <cellStyle name="Vírgula 12 3 2 2 2 2 2" xfId="14491"/>
    <cellStyle name="Vírgula 12 3 2 2 2 2 3" xfId="10659"/>
    <cellStyle name="Vírgula 12 3 2 2 2 3" xfId="10660"/>
    <cellStyle name="Vírgula 12 3 2 2 2 4" xfId="7464"/>
    <cellStyle name="Vírgula 12 3 2 2 2 5" xfId="12678"/>
    <cellStyle name="Vírgula 12 3 2 2 2 6" xfId="5639"/>
    <cellStyle name="Vírgula 12 3 2 2 3" xfId="3205"/>
    <cellStyle name="Vírgula 12 3 2 2 3 2" xfId="13871"/>
    <cellStyle name="Vírgula 12 3 2 2 3 3" xfId="10661"/>
    <cellStyle name="Vírgula 12 3 2 2 4" xfId="10662"/>
    <cellStyle name="Vírgula 12 3 2 2 5" xfId="6844"/>
    <cellStyle name="Vírgula 12 3 2 2 6" xfId="12058"/>
    <cellStyle name="Vírgula 12 3 2 2 7" xfId="5019"/>
    <cellStyle name="Vírgula 12 3 2 3" xfId="1867"/>
    <cellStyle name="Vírgula 12 3 2 3 2" xfId="3824"/>
    <cellStyle name="Vírgula 12 3 2 3 2 2" xfId="14490"/>
    <cellStyle name="Vírgula 12 3 2 3 2 3" xfId="10663"/>
    <cellStyle name="Vírgula 12 3 2 3 3" xfId="10664"/>
    <cellStyle name="Vírgula 12 3 2 3 4" xfId="7463"/>
    <cellStyle name="Vírgula 12 3 2 3 5" xfId="12677"/>
    <cellStyle name="Vírgula 12 3 2 3 6" xfId="5638"/>
    <cellStyle name="Vírgula 12 3 2 4" xfId="2838"/>
    <cellStyle name="Vírgula 12 3 2 4 2" xfId="13504"/>
    <cellStyle name="Vírgula 12 3 2 4 3" xfId="10665"/>
    <cellStyle name="Vírgula 12 3 2 5" xfId="10666"/>
    <cellStyle name="Vírgula 12 3 2 6" xfId="6477"/>
    <cellStyle name="Vírgula 12 3 2 7" xfId="11691"/>
    <cellStyle name="Vírgula 12 3 2 8" xfId="4652"/>
    <cellStyle name="Vírgula 12 3 3" xfId="924"/>
    <cellStyle name="Vírgula 12 3 3 2" xfId="1869"/>
    <cellStyle name="Vírgula 12 3 3 2 2" xfId="3826"/>
    <cellStyle name="Vírgula 12 3 3 2 2 2" xfId="14492"/>
    <cellStyle name="Vírgula 12 3 3 2 2 3" xfId="10667"/>
    <cellStyle name="Vírgula 12 3 3 2 3" xfId="10668"/>
    <cellStyle name="Vírgula 12 3 3 2 4" xfId="7465"/>
    <cellStyle name="Vírgula 12 3 3 2 5" xfId="12679"/>
    <cellStyle name="Vírgula 12 3 3 2 6" xfId="5640"/>
    <cellStyle name="Vírgula 12 3 3 3" xfId="2976"/>
    <cellStyle name="Vírgula 12 3 3 3 2" xfId="13642"/>
    <cellStyle name="Vírgula 12 3 3 3 3" xfId="10669"/>
    <cellStyle name="Vírgula 12 3 3 4" xfId="10670"/>
    <cellStyle name="Vírgula 12 3 3 5" xfId="6615"/>
    <cellStyle name="Vírgula 12 3 3 6" xfId="11829"/>
    <cellStyle name="Vírgula 12 3 3 7" xfId="4790"/>
    <cellStyle name="Vírgula 12 3 4" xfId="1866"/>
    <cellStyle name="Vírgula 12 3 4 2" xfId="3823"/>
    <cellStyle name="Vírgula 12 3 4 2 2" xfId="14489"/>
    <cellStyle name="Vírgula 12 3 4 2 3" xfId="10671"/>
    <cellStyle name="Vírgula 12 3 4 3" xfId="10672"/>
    <cellStyle name="Vírgula 12 3 4 4" xfId="7462"/>
    <cellStyle name="Vírgula 12 3 4 5" xfId="12676"/>
    <cellStyle name="Vírgula 12 3 4 6" xfId="5637"/>
    <cellStyle name="Vírgula 12 3 5" xfId="2231"/>
    <cellStyle name="Vírgula 12 3 5 2" xfId="4084"/>
    <cellStyle name="Vírgula 12 3 5 2 2" xfId="14747"/>
    <cellStyle name="Vírgula 12 3 5 2 3" xfId="10673"/>
    <cellStyle name="Vírgula 12 3 5 3" xfId="10674"/>
    <cellStyle name="Vírgula 12 3 5 4" xfId="7723"/>
    <cellStyle name="Vírgula 12 3 5 5" xfId="12934"/>
    <cellStyle name="Vírgula 12 3 5 6" xfId="5895"/>
    <cellStyle name="Vírgula 12 3 6" xfId="2375"/>
    <cellStyle name="Vírgula 12 3 6 2" xfId="4219"/>
    <cellStyle name="Vírgula 12 3 6 2 2" xfId="14882"/>
    <cellStyle name="Vírgula 12 3 6 2 3" xfId="10675"/>
    <cellStyle name="Vírgula 12 3 6 3" xfId="7858"/>
    <cellStyle name="Vírgula 12 3 6 4" xfId="13069"/>
    <cellStyle name="Vírgula 12 3 6 5" xfId="6030"/>
    <cellStyle name="Vírgula 12 3 7" xfId="2703"/>
    <cellStyle name="Vírgula 12 3 7 2" xfId="13369"/>
    <cellStyle name="Vírgula 12 3 7 3" xfId="10676"/>
    <cellStyle name="Vírgula 12 3 8" xfId="10677"/>
    <cellStyle name="Vírgula 12 3 9" xfId="6342"/>
    <cellStyle name="Vírgula 12 4" xfId="470"/>
    <cellStyle name="Vírgula 12 4 2" xfId="1034"/>
    <cellStyle name="Vírgula 12 4 2 2" xfId="1871"/>
    <cellStyle name="Vírgula 12 4 2 2 2" xfId="3828"/>
    <cellStyle name="Vírgula 12 4 2 2 2 2" xfId="14494"/>
    <cellStyle name="Vírgula 12 4 2 2 2 3" xfId="10678"/>
    <cellStyle name="Vírgula 12 4 2 2 3" xfId="10679"/>
    <cellStyle name="Vírgula 12 4 2 2 4" xfId="7467"/>
    <cellStyle name="Vírgula 12 4 2 2 5" xfId="12681"/>
    <cellStyle name="Vírgula 12 4 2 2 6" xfId="5642"/>
    <cellStyle name="Vírgula 12 4 2 3" xfId="3066"/>
    <cellStyle name="Vírgula 12 4 2 3 2" xfId="13732"/>
    <cellStyle name="Vírgula 12 4 2 3 3" xfId="10680"/>
    <cellStyle name="Vírgula 12 4 2 4" xfId="10681"/>
    <cellStyle name="Vírgula 12 4 2 5" xfId="6705"/>
    <cellStyle name="Vírgula 12 4 2 6" xfId="11919"/>
    <cellStyle name="Vírgula 12 4 2 7" xfId="4880"/>
    <cellStyle name="Vírgula 12 4 3" xfId="1870"/>
    <cellStyle name="Vírgula 12 4 3 2" xfId="3827"/>
    <cellStyle name="Vírgula 12 4 3 2 2" xfId="14493"/>
    <cellStyle name="Vírgula 12 4 3 2 3" xfId="10682"/>
    <cellStyle name="Vírgula 12 4 3 3" xfId="10683"/>
    <cellStyle name="Vírgula 12 4 3 4" xfId="7466"/>
    <cellStyle name="Vírgula 12 4 3 5" xfId="12680"/>
    <cellStyle name="Vírgula 12 4 3 6" xfId="5641"/>
    <cellStyle name="Vírgula 12 4 4" xfId="2614"/>
    <cellStyle name="Vírgula 12 4 4 2" xfId="13280"/>
    <cellStyle name="Vírgula 12 4 4 3" xfId="10684"/>
    <cellStyle name="Vírgula 12 4 5" xfId="10685"/>
    <cellStyle name="Vírgula 12 4 6" xfId="6253"/>
    <cellStyle name="Vírgula 12 4 7" xfId="11467"/>
    <cellStyle name="Vírgula 12 4 8" xfId="4428"/>
    <cellStyle name="Vírgula 12 5" xfId="681"/>
    <cellStyle name="Vírgula 12 5 2" xfId="1147"/>
    <cellStyle name="Vírgula 12 5 2 2" xfId="1873"/>
    <cellStyle name="Vírgula 12 5 2 2 2" xfId="3830"/>
    <cellStyle name="Vírgula 12 5 2 2 2 2" xfId="14496"/>
    <cellStyle name="Vírgula 12 5 2 2 2 3" xfId="10686"/>
    <cellStyle name="Vírgula 12 5 2 2 3" xfId="10687"/>
    <cellStyle name="Vírgula 12 5 2 2 4" xfId="7469"/>
    <cellStyle name="Vírgula 12 5 2 2 5" xfId="12683"/>
    <cellStyle name="Vírgula 12 5 2 2 6" xfId="5644"/>
    <cellStyle name="Vírgula 12 5 2 3" xfId="3116"/>
    <cellStyle name="Vírgula 12 5 2 3 2" xfId="13782"/>
    <cellStyle name="Vírgula 12 5 2 3 3" xfId="10688"/>
    <cellStyle name="Vírgula 12 5 2 4" xfId="10689"/>
    <cellStyle name="Vírgula 12 5 2 5" xfId="6755"/>
    <cellStyle name="Vírgula 12 5 2 6" xfId="11969"/>
    <cellStyle name="Vírgula 12 5 2 7" xfId="4930"/>
    <cellStyle name="Vírgula 12 5 3" xfId="1872"/>
    <cellStyle name="Vírgula 12 5 3 2" xfId="3829"/>
    <cellStyle name="Vírgula 12 5 3 2 2" xfId="14495"/>
    <cellStyle name="Vírgula 12 5 3 2 3" xfId="10690"/>
    <cellStyle name="Vírgula 12 5 3 3" xfId="10691"/>
    <cellStyle name="Vírgula 12 5 3 4" xfId="7468"/>
    <cellStyle name="Vírgula 12 5 3 5" xfId="12682"/>
    <cellStyle name="Vírgula 12 5 3 6" xfId="5643"/>
    <cellStyle name="Vírgula 12 5 4" xfId="2749"/>
    <cellStyle name="Vírgula 12 5 4 2" xfId="13415"/>
    <cellStyle name="Vírgula 12 5 4 3" xfId="10692"/>
    <cellStyle name="Vírgula 12 5 5" xfId="10693"/>
    <cellStyle name="Vírgula 12 5 6" xfId="6388"/>
    <cellStyle name="Vírgula 12 5 7" xfId="11602"/>
    <cellStyle name="Vírgula 12 5 8" xfId="4563"/>
    <cellStyle name="Vírgula 12 6" xfId="354"/>
    <cellStyle name="Vírgula 12 6 2" xfId="977"/>
    <cellStyle name="Vírgula 12 6 2 2" xfId="1875"/>
    <cellStyle name="Vírgula 12 6 2 2 2" xfId="3832"/>
    <cellStyle name="Vírgula 12 6 2 2 2 2" xfId="14498"/>
    <cellStyle name="Vírgula 12 6 2 2 2 3" xfId="10694"/>
    <cellStyle name="Vírgula 12 6 2 2 3" xfId="10695"/>
    <cellStyle name="Vírgula 12 6 2 2 4" xfId="7471"/>
    <cellStyle name="Vírgula 12 6 2 2 5" xfId="12685"/>
    <cellStyle name="Vírgula 12 6 2 2 6" xfId="5646"/>
    <cellStyle name="Vírgula 12 6 2 3" xfId="3022"/>
    <cellStyle name="Vírgula 12 6 2 3 2" xfId="13688"/>
    <cellStyle name="Vírgula 12 6 2 3 3" xfId="10696"/>
    <cellStyle name="Vírgula 12 6 2 4" xfId="10697"/>
    <cellStyle name="Vírgula 12 6 2 5" xfId="6661"/>
    <cellStyle name="Vírgula 12 6 2 6" xfId="11875"/>
    <cellStyle name="Vírgula 12 6 2 7" xfId="4836"/>
    <cellStyle name="Vírgula 12 6 3" xfId="1874"/>
    <cellStyle name="Vírgula 12 6 3 2" xfId="3831"/>
    <cellStyle name="Vírgula 12 6 3 2 2" xfId="14497"/>
    <cellStyle name="Vírgula 12 6 3 2 3" xfId="10698"/>
    <cellStyle name="Vírgula 12 6 3 3" xfId="10699"/>
    <cellStyle name="Vírgula 12 6 3 4" xfId="7470"/>
    <cellStyle name="Vírgula 12 6 3 5" xfId="12684"/>
    <cellStyle name="Vírgula 12 6 3 6" xfId="5645"/>
    <cellStyle name="Vírgula 12 6 4" xfId="2565"/>
    <cellStyle name="Vírgula 12 6 4 2" xfId="13231"/>
    <cellStyle name="Vírgula 12 6 4 3" xfId="10700"/>
    <cellStyle name="Vírgula 12 6 5" xfId="10701"/>
    <cellStyle name="Vírgula 12 6 6" xfId="6204"/>
    <cellStyle name="Vírgula 12 6 7" xfId="11418"/>
    <cellStyle name="Vírgula 12 6 8" xfId="4379"/>
    <cellStyle name="Vírgula 12 7" xfId="831"/>
    <cellStyle name="Vírgula 12 7 2" xfId="1876"/>
    <cellStyle name="Vírgula 12 7 2 2" xfId="3833"/>
    <cellStyle name="Vírgula 12 7 2 2 2" xfId="14499"/>
    <cellStyle name="Vírgula 12 7 2 2 3" xfId="10702"/>
    <cellStyle name="Vírgula 12 7 2 3" xfId="10703"/>
    <cellStyle name="Vírgula 12 7 2 4" xfId="7472"/>
    <cellStyle name="Vírgula 12 7 2 5" xfId="12686"/>
    <cellStyle name="Vírgula 12 7 2 6" xfId="5647"/>
    <cellStyle name="Vírgula 12 7 3" xfId="2887"/>
    <cellStyle name="Vírgula 12 7 3 2" xfId="13553"/>
    <cellStyle name="Vírgula 12 7 3 3" xfId="10704"/>
    <cellStyle name="Vírgula 12 7 4" xfId="10705"/>
    <cellStyle name="Vírgula 12 7 5" xfId="6526"/>
    <cellStyle name="Vírgula 12 7 6" xfId="11740"/>
    <cellStyle name="Vírgula 12 7 7" xfId="4701"/>
    <cellStyle name="Vírgula 12 8" xfId="1297"/>
    <cellStyle name="Vírgula 12 8 2" xfId="3254"/>
    <cellStyle name="Vírgula 12 8 2 2" xfId="13920"/>
    <cellStyle name="Vírgula 12 8 2 3" xfId="10706"/>
    <cellStyle name="Vírgula 12 8 3" xfId="10707"/>
    <cellStyle name="Vírgula 12 8 4" xfId="6893"/>
    <cellStyle name="Vírgula 12 8 5" xfId="12107"/>
    <cellStyle name="Vírgula 12 8 6" xfId="5068"/>
    <cellStyle name="Vírgula 12 9" xfId="241"/>
    <cellStyle name="Vírgula 12 9 2" xfId="2521"/>
    <cellStyle name="Vírgula 12 9 2 2" xfId="13187"/>
    <cellStyle name="Vírgula 12 9 2 3" xfId="10708"/>
    <cellStyle name="Vírgula 12 9 3" xfId="10709"/>
    <cellStyle name="Vírgula 12 9 4" xfId="6160"/>
    <cellStyle name="Vírgula 12 9 5" xfId="11374"/>
    <cellStyle name="Vírgula 12 9 6" xfId="4335"/>
    <cellStyle name="Vírgula 13" xfId="256"/>
    <cellStyle name="Vírgula 13 2" xfId="996"/>
    <cellStyle name="Vírgula 14" xfId="795"/>
    <cellStyle name="Vírgula 14 2" xfId="2131"/>
    <cellStyle name="Vírgula 2" xfId="26"/>
    <cellStyle name="Vírgula 2 2" xfId="45"/>
    <cellStyle name="Vírgula 2 2 2" xfId="259"/>
    <cellStyle name="Vírgula 2 2 2 2" xfId="999"/>
    <cellStyle name="Vírgula 2 2 2 3" xfId="2436"/>
    <cellStyle name="Vírgula 2 2 2 3 2" xfId="4253"/>
    <cellStyle name="Vírgula 2 2 2 3 2 2" xfId="14916"/>
    <cellStyle name="Vírgula 2 2 2 3 3" xfId="13104"/>
    <cellStyle name="Vírgula 2 2 3" xfId="978"/>
    <cellStyle name="Vírgula 2 2 4" xfId="2099"/>
    <cellStyle name="Vírgula 2 2 4 2" xfId="3959"/>
    <cellStyle name="Vírgula 2 2 4 2 2" xfId="14622"/>
    <cellStyle name="Vírgula 2 2 4 2 3" xfId="10710"/>
    <cellStyle name="Vírgula 2 2 4 3" xfId="10711"/>
    <cellStyle name="Vírgula 2 2 4 4" xfId="7598"/>
    <cellStyle name="Vírgula 2 2 4 5" xfId="12809"/>
    <cellStyle name="Vírgula 2 2 4 6" xfId="5770"/>
    <cellStyle name="Vírgula 2 2 5" xfId="2435"/>
    <cellStyle name="Vírgula 2 2 5 2" xfId="4252"/>
    <cellStyle name="Vírgula 2 2 5 2 2" xfId="14915"/>
    <cellStyle name="Vírgula 2 2 5 3" xfId="13103"/>
    <cellStyle name="Vírgula 2 3" xfId="248"/>
    <cellStyle name="Vírgula 2 3 2" xfId="988"/>
    <cellStyle name="Vírgula 2 3 3" xfId="2437"/>
    <cellStyle name="Vírgula 2 3 3 2" xfId="4254"/>
    <cellStyle name="Vírgula 2 3 3 2 2" xfId="14917"/>
    <cellStyle name="Vírgula 2 3 3 3" xfId="13105"/>
    <cellStyle name="Vírgula 2 4" xfId="372"/>
    <cellStyle name="Vírgula 2 4 2" xfId="2438"/>
    <cellStyle name="Vírgula 2 4 2 2" xfId="4255"/>
    <cellStyle name="Vírgula 2 4 2 2 2" xfId="14918"/>
    <cellStyle name="Vírgula 2 4 2 3" xfId="13106"/>
    <cellStyle name="Vírgula 2 5" xfId="858"/>
    <cellStyle name="Vírgula 2 6" xfId="2055"/>
    <cellStyle name="Vírgula 2 6 2" xfId="3957"/>
    <cellStyle name="Vírgula 2 6 2 2" xfId="14620"/>
    <cellStyle name="Vírgula 2 6 2 3" xfId="10712"/>
    <cellStyle name="Vírgula 2 6 3" xfId="10713"/>
    <cellStyle name="Vírgula 2 6 4" xfId="7596"/>
    <cellStyle name="Vírgula 2 6 5" xfId="12807"/>
    <cellStyle name="Vírgula 2 6 6" xfId="5768"/>
    <cellStyle name="Vírgula 2 7" xfId="2434"/>
    <cellStyle name="Vírgula 2 7 2" xfId="4251"/>
    <cellStyle name="Vírgula 2 7 2 2" xfId="14914"/>
    <cellStyle name="Vírgula 2 7 3" xfId="13102"/>
    <cellStyle name="Vírgula 3" xfId="35"/>
    <cellStyle name="Vírgula 3 2" xfId="36"/>
    <cellStyle name="Vírgula 3 2 2" xfId="583"/>
    <cellStyle name="Vírgula 3 2 2 2" xfId="1106"/>
    <cellStyle name="Vírgula 3 2 3" xfId="382"/>
    <cellStyle name="Vírgula 3 2 4" xfId="266"/>
    <cellStyle name="Vírgula 3 3" xfId="582"/>
    <cellStyle name="Vírgula 3 3 2" xfId="1105"/>
    <cellStyle name="Vírgula 3 4" xfId="381"/>
    <cellStyle name="Vírgula 3 5" xfId="265"/>
    <cellStyle name="Vírgula 3 6" xfId="2098"/>
    <cellStyle name="Vírgula 4" xfId="37"/>
    <cellStyle name="Vírgula 5" xfId="28"/>
    <cellStyle name="Vírgula 5 2" xfId="38"/>
    <cellStyle name="Vírgula 5 2 2" xfId="178"/>
    <cellStyle name="Vírgula 5 2 2 2" xfId="986"/>
    <cellStyle name="Vírgula 5 2 3" xfId="936"/>
    <cellStyle name="Vírgula 5 3" xfId="882"/>
    <cellStyle name="Vírgula 6" xfId="44"/>
    <cellStyle name="Vírgula 6 2" xfId="58"/>
    <cellStyle name="Vírgula 6 2 2" xfId="585"/>
    <cellStyle name="Vírgula 6 2 2 2" xfId="1108"/>
    <cellStyle name="Vírgula 6 2 3" xfId="472"/>
    <cellStyle name="Vírgula 6 2 4" xfId="356"/>
    <cellStyle name="Vírgula 6 3" xfId="179"/>
    <cellStyle name="Vírgula 6 3 2" xfId="586"/>
    <cellStyle name="Vírgula 6 3 2 2" xfId="1109"/>
    <cellStyle name="Vírgula 6 3 3" xfId="480"/>
    <cellStyle name="Vírgula 6 3 4" xfId="364"/>
    <cellStyle name="Vírgula 6 4" xfId="584"/>
    <cellStyle name="Vírgula 6 4 2" xfId="1107"/>
    <cellStyle name="Vírgula 6 5" xfId="471"/>
    <cellStyle name="Vírgula 6 6" xfId="355"/>
    <cellStyle name="Vírgula 7" xfId="51"/>
    <cellStyle name="Vírgula 7 10" xfId="832"/>
    <cellStyle name="Vírgula 7 10 2" xfId="1877"/>
    <cellStyle name="Vírgula 7 10 2 2" xfId="3834"/>
    <cellStyle name="Vírgula 7 10 2 2 2" xfId="14500"/>
    <cellStyle name="Vírgula 7 10 2 2 3" xfId="10714"/>
    <cellStyle name="Vírgula 7 10 2 3" xfId="10715"/>
    <cellStyle name="Vírgula 7 10 2 4" xfId="7473"/>
    <cellStyle name="Vírgula 7 10 2 5" xfId="12687"/>
    <cellStyle name="Vírgula 7 10 2 6" xfId="5648"/>
    <cellStyle name="Vírgula 7 10 3" xfId="2888"/>
    <cellStyle name="Vírgula 7 10 3 2" xfId="13554"/>
    <cellStyle name="Vírgula 7 10 3 3" xfId="10716"/>
    <cellStyle name="Vírgula 7 10 4" xfId="10717"/>
    <cellStyle name="Vírgula 7 10 5" xfId="6527"/>
    <cellStyle name="Vírgula 7 10 6" xfId="11741"/>
    <cellStyle name="Vírgula 7 10 7" xfId="4702"/>
    <cellStyle name="Vírgula 7 11" xfId="1298"/>
    <cellStyle name="Vírgula 7 11 2" xfId="3255"/>
    <cellStyle name="Vírgula 7 11 2 2" xfId="13921"/>
    <cellStyle name="Vírgula 7 11 2 3" xfId="10718"/>
    <cellStyle name="Vírgula 7 11 3" xfId="10719"/>
    <cellStyle name="Vírgula 7 11 4" xfId="6894"/>
    <cellStyle name="Vírgula 7 11 5" xfId="12108"/>
    <cellStyle name="Vírgula 7 11 6" xfId="5069"/>
    <cellStyle name="Vírgula 7 12" xfId="242"/>
    <cellStyle name="Vírgula 7 12 2" xfId="2522"/>
    <cellStyle name="Vírgula 7 12 2 2" xfId="13188"/>
    <cellStyle name="Vírgula 7 12 2 3" xfId="10720"/>
    <cellStyle name="Vírgula 7 12 3" xfId="10721"/>
    <cellStyle name="Vírgula 7 12 4" xfId="6161"/>
    <cellStyle name="Vírgula 7 12 5" xfId="11375"/>
    <cellStyle name="Vírgula 7 12 6" xfId="4336"/>
    <cellStyle name="Vírgula 7 13" xfId="2138"/>
    <cellStyle name="Vírgula 7 13 2" xfId="3995"/>
    <cellStyle name="Vírgula 7 13 2 2" xfId="14658"/>
    <cellStyle name="Vírgula 7 13 2 3" xfId="10722"/>
    <cellStyle name="Vírgula 7 13 3" xfId="10723"/>
    <cellStyle name="Vírgula 7 13 4" xfId="7634"/>
    <cellStyle name="Vírgula 7 13 5" xfId="12845"/>
    <cellStyle name="Vírgula 7 13 6" xfId="5806"/>
    <cellStyle name="Vírgula 7 14" xfId="2287"/>
    <cellStyle name="Vírgula 7 14 2" xfId="4131"/>
    <cellStyle name="Vírgula 7 14 2 2" xfId="14794"/>
    <cellStyle name="Vírgula 7 14 2 3" xfId="10724"/>
    <cellStyle name="Vírgula 7 14 3" xfId="7770"/>
    <cellStyle name="Vírgula 7 14 4" xfId="12981"/>
    <cellStyle name="Vírgula 7 14 5" xfId="5942"/>
    <cellStyle name="Vírgula 7 15" xfId="2448"/>
    <cellStyle name="Vírgula 7 15 2" xfId="10725"/>
    <cellStyle name="Vírgula 7 15 3" xfId="13116"/>
    <cellStyle name="Vírgula 7 15 4" xfId="6046"/>
    <cellStyle name="Vírgula 7 16" xfId="10726"/>
    <cellStyle name="Vírgula 7 17" xfId="6087"/>
    <cellStyle name="Vírgula 7 18" xfId="11303"/>
    <cellStyle name="Vírgula 7 19" xfId="4264"/>
    <cellStyle name="Vírgula 7 2" xfId="105"/>
    <cellStyle name="Vírgula 7 2 10" xfId="2139"/>
    <cellStyle name="Vírgula 7 2 10 2" xfId="3996"/>
    <cellStyle name="Vírgula 7 2 10 2 2" xfId="14659"/>
    <cellStyle name="Vírgula 7 2 10 2 3" xfId="10727"/>
    <cellStyle name="Vírgula 7 2 10 3" xfId="10728"/>
    <cellStyle name="Vírgula 7 2 10 4" xfId="7635"/>
    <cellStyle name="Vírgula 7 2 10 5" xfId="12846"/>
    <cellStyle name="Vírgula 7 2 10 6" xfId="5807"/>
    <cellStyle name="Vírgula 7 2 11" xfId="2288"/>
    <cellStyle name="Vírgula 7 2 11 2" xfId="4132"/>
    <cellStyle name="Vírgula 7 2 11 2 2" xfId="14795"/>
    <cellStyle name="Vírgula 7 2 11 2 3" xfId="10729"/>
    <cellStyle name="Vírgula 7 2 11 3" xfId="7771"/>
    <cellStyle name="Vírgula 7 2 11 4" xfId="12982"/>
    <cellStyle name="Vírgula 7 2 11 5" xfId="5943"/>
    <cellStyle name="Vírgula 7 2 12" xfId="2463"/>
    <cellStyle name="Vírgula 7 2 12 2" xfId="10730"/>
    <cellStyle name="Vírgula 7 2 12 3" xfId="13131"/>
    <cellStyle name="Vírgula 7 2 12 4" xfId="6079"/>
    <cellStyle name="Vírgula 7 2 13" xfId="10731"/>
    <cellStyle name="Vírgula 7 2 14" xfId="6102"/>
    <cellStyle name="Vírgula 7 2 15" xfId="11318"/>
    <cellStyle name="Vírgula 7 2 16" xfId="4279"/>
    <cellStyle name="Vírgula 7 2 2" xfId="588"/>
    <cellStyle name="Vírgula 7 2 2 10" xfId="11516"/>
    <cellStyle name="Vírgula 7 2 2 11" xfId="4477"/>
    <cellStyle name="Vírgula 7 2 2 2" xfId="731"/>
    <cellStyle name="Vírgula 7 2 2 2 2" xfId="1196"/>
    <cellStyle name="Vírgula 7 2 2 2 2 2" xfId="1880"/>
    <cellStyle name="Vírgula 7 2 2 2 2 2 2" xfId="3837"/>
    <cellStyle name="Vírgula 7 2 2 2 2 2 2 2" xfId="14503"/>
    <cellStyle name="Vírgula 7 2 2 2 2 2 2 3" xfId="10732"/>
    <cellStyle name="Vírgula 7 2 2 2 2 2 3" xfId="10733"/>
    <cellStyle name="Vírgula 7 2 2 2 2 2 4" xfId="7476"/>
    <cellStyle name="Vírgula 7 2 2 2 2 2 5" xfId="12690"/>
    <cellStyle name="Vírgula 7 2 2 2 2 2 6" xfId="5651"/>
    <cellStyle name="Vírgula 7 2 2 2 2 3" xfId="3165"/>
    <cellStyle name="Vírgula 7 2 2 2 2 3 2" xfId="13831"/>
    <cellStyle name="Vírgula 7 2 2 2 2 3 3" xfId="10734"/>
    <cellStyle name="Vírgula 7 2 2 2 2 4" xfId="10735"/>
    <cellStyle name="Vírgula 7 2 2 2 2 5" xfId="6804"/>
    <cellStyle name="Vírgula 7 2 2 2 2 6" xfId="12018"/>
    <cellStyle name="Vírgula 7 2 2 2 2 7" xfId="4979"/>
    <cellStyle name="Vírgula 7 2 2 2 3" xfId="1879"/>
    <cellStyle name="Vírgula 7 2 2 2 3 2" xfId="3836"/>
    <cellStyle name="Vírgula 7 2 2 2 3 2 2" xfId="14502"/>
    <cellStyle name="Vírgula 7 2 2 2 3 2 3" xfId="10736"/>
    <cellStyle name="Vírgula 7 2 2 2 3 3" xfId="10737"/>
    <cellStyle name="Vírgula 7 2 2 2 3 4" xfId="7475"/>
    <cellStyle name="Vírgula 7 2 2 2 3 5" xfId="12689"/>
    <cellStyle name="Vírgula 7 2 2 2 3 6" xfId="5650"/>
    <cellStyle name="Vírgula 7 2 2 2 4" xfId="2798"/>
    <cellStyle name="Vírgula 7 2 2 2 4 2" xfId="13464"/>
    <cellStyle name="Vírgula 7 2 2 2 4 3" xfId="10738"/>
    <cellStyle name="Vírgula 7 2 2 2 5" xfId="10739"/>
    <cellStyle name="Vírgula 7 2 2 2 6" xfId="6437"/>
    <cellStyle name="Vírgula 7 2 2 2 7" xfId="11651"/>
    <cellStyle name="Vírgula 7 2 2 2 8" xfId="4612"/>
    <cellStyle name="Vírgula 7 2 2 3" xfId="884"/>
    <cellStyle name="Vírgula 7 2 2 3 2" xfId="1881"/>
    <cellStyle name="Vírgula 7 2 2 3 2 2" xfId="3838"/>
    <cellStyle name="Vírgula 7 2 2 3 2 2 2" xfId="14504"/>
    <cellStyle name="Vírgula 7 2 2 3 2 2 3" xfId="10740"/>
    <cellStyle name="Vírgula 7 2 2 3 2 3" xfId="10741"/>
    <cellStyle name="Vírgula 7 2 2 3 2 4" xfId="7477"/>
    <cellStyle name="Vírgula 7 2 2 3 2 5" xfId="12691"/>
    <cellStyle name="Vírgula 7 2 2 3 2 6" xfId="5652"/>
    <cellStyle name="Vírgula 7 2 2 3 3" xfId="2936"/>
    <cellStyle name="Vírgula 7 2 2 3 3 2" xfId="13602"/>
    <cellStyle name="Vírgula 7 2 2 3 3 3" xfId="10742"/>
    <cellStyle name="Vírgula 7 2 2 3 4" xfId="10743"/>
    <cellStyle name="Vírgula 7 2 2 3 5" xfId="6575"/>
    <cellStyle name="Vírgula 7 2 2 3 6" xfId="11789"/>
    <cellStyle name="Vírgula 7 2 2 3 7" xfId="4750"/>
    <cellStyle name="Vírgula 7 2 2 4" xfId="1878"/>
    <cellStyle name="Vírgula 7 2 2 4 2" xfId="3835"/>
    <cellStyle name="Vírgula 7 2 2 4 2 2" xfId="14501"/>
    <cellStyle name="Vírgula 7 2 2 4 2 3" xfId="10744"/>
    <cellStyle name="Vírgula 7 2 2 4 3" xfId="10745"/>
    <cellStyle name="Vírgula 7 2 2 4 4" xfId="7474"/>
    <cellStyle name="Vírgula 7 2 2 4 5" xfId="12688"/>
    <cellStyle name="Vírgula 7 2 2 4 6" xfId="5649"/>
    <cellStyle name="Vírgula 7 2 2 5" xfId="2191"/>
    <cellStyle name="Vírgula 7 2 2 5 2" xfId="4044"/>
    <cellStyle name="Vírgula 7 2 2 5 2 2" xfId="14707"/>
    <cellStyle name="Vírgula 7 2 2 5 2 3" xfId="10746"/>
    <cellStyle name="Vírgula 7 2 2 5 3" xfId="10747"/>
    <cellStyle name="Vírgula 7 2 2 5 4" xfId="7683"/>
    <cellStyle name="Vírgula 7 2 2 5 5" xfId="12894"/>
    <cellStyle name="Vírgula 7 2 2 5 6" xfId="5855"/>
    <cellStyle name="Vírgula 7 2 2 6" xfId="2335"/>
    <cellStyle name="Vírgula 7 2 2 6 2" xfId="4179"/>
    <cellStyle name="Vírgula 7 2 2 6 2 2" xfId="14842"/>
    <cellStyle name="Vírgula 7 2 2 6 2 3" xfId="10748"/>
    <cellStyle name="Vírgula 7 2 2 6 3" xfId="7818"/>
    <cellStyle name="Vírgula 7 2 2 6 4" xfId="13029"/>
    <cellStyle name="Vírgula 7 2 2 6 5" xfId="5990"/>
    <cellStyle name="Vírgula 7 2 2 7" xfId="2663"/>
    <cellStyle name="Vírgula 7 2 2 7 2" xfId="13329"/>
    <cellStyle name="Vírgula 7 2 2 7 3" xfId="10749"/>
    <cellStyle name="Vírgula 7 2 2 8" xfId="10750"/>
    <cellStyle name="Vírgula 7 2 2 9" xfId="6302"/>
    <cellStyle name="Vírgula 7 2 3" xfId="632"/>
    <cellStyle name="Vírgula 7 2 3 10" xfId="11558"/>
    <cellStyle name="Vírgula 7 2 3 11" xfId="4519"/>
    <cellStyle name="Vírgula 7 2 3 2" xfId="773"/>
    <cellStyle name="Vírgula 7 2 3 2 2" xfId="1238"/>
    <cellStyle name="Vírgula 7 2 3 2 2 2" xfId="1884"/>
    <cellStyle name="Vírgula 7 2 3 2 2 2 2" xfId="3841"/>
    <cellStyle name="Vírgula 7 2 3 2 2 2 2 2" xfId="14507"/>
    <cellStyle name="Vírgula 7 2 3 2 2 2 2 3" xfId="10751"/>
    <cellStyle name="Vírgula 7 2 3 2 2 2 3" xfId="10752"/>
    <cellStyle name="Vírgula 7 2 3 2 2 2 4" xfId="7480"/>
    <cellStyle name="Vírgula 7 2 3 2 2 2 5" xfId="12694"/>
    <cellStyle name="Vírgula 7 2 3 2 2 2 6" xfId="5655"/>
    <cellStyle name="Vírgula 7 2 3 2 2 3" xfId="3207"/>
    <cellStyle name="Vírgula 7 2 3 2 2 3 2" xfId="13873"/>
    <cellStyle name="Vírgula 7 2 3 2 2 3 3" xfId="10753"/>
    <cellStyle name="Vírgula 7 2 3 2 2 4" xfId="10754"/>
    <cellStyle name="Vírgula 7 2 3 2 2 5" xfId="6846"/>
    <cellStyle name="Vírgula 7 2 3 2 2 6" xfId="12060"/>
    <cellStyle name="Vírgula 7 2 3 2 2 7" xfId="5021"/>
    <cellStyle name="Vírgula 7 2 3 2 3" xfId="1883"/>
    <cellStyle name="Vírgula 7 2 3 2 3 2" xfId="3840"/>
    <cellStyle name="Vírgula 7 2 3 2 3 2 2" xfId="14506"/>
    <cellStyle name="Vírgula 7 2 3 2 3 2 3" xfId="10755"/>
    <cellStyle name="Vírgula 7 2 3 2 3 3" xfId="10756"/>
    <cellStyle name="Vírgula 7 2 3 2 3 4" xfId="7479"/>
    <cellStyle name="Vírgula 7 2 3 2 3 5" xfId="12693"/>
    <cellStyle name="Vírgula 7 2 3 2 3 6" xfId="5654"/>
    <cellStyle name="Vírgula 7 2 3 2 4" xfId="2840"/>
    <cellStyle name="Vírgula 7 2 3 2 4 2" xfId="13506"/>
    <cellStyle name="Vírgula 7 2 3 2 4 3" xfId="10757"/>
    <cellStyle name="Vírgula 7 2 3 2 5" xfId="10758"/>
    <cellStyle name="Vírgula 7 2 3 2 6" xfId="6479"/>
    <cellStyle name="Vírgula 7 2 3 2 7" xfId="11693"/>
    <cellStyle name="Vírgula 7 2 3 2 8" xfId="4654"/>
    <cellStyle name="Vírgula 7 2 3 3" xfId="926"/>
    <cellStyle name="Vírgula 7 2 3 3 2" xfId="1885"/>
    <cellStyle name="Vírgula 7 2 3 3 2 2" xfId="3842"/>
    <cellStyle name="Vírgula 7 2 3 3 2 2 2" xfId="14508"/>
    <cellStyle name="Vírgula 7 2 3 3 2 2 3" xfId="10759"/>
    <cellStyle name="Vírgula 7 2 3 3 2 3" xfId="10760"/>
    <cellStyle name="Vírgula 7 2 3 3 2 4" xfId="7481"/>
    <cellStyle name="Vírgula 7 2 3 3 2 5" xfId="12695"/>
    <cellStyle name="Vírgula 7 2 3 3 2 6" xfId="5656"/>
    <cellStyle name="Vírgula 7 2 3 3 3" xfId="2978"/>
    <cellStyle name="Vírgula 7 2 3 3 3 2" xfId="13644"/>
    <cellStyle name="Vírgula 7 2 3 3 3 3" xfId="10761"/>
    <cellStyle name="Vírgula 7 2 3 3 4" xfId="10762"/>
    <cellStyle name="Vírgula 7 2 3 3 5" xfId="6617"/>
    <cellStyle name="Vírgula 7 2 3 3 6" xfId="11831"/>
    <cellStyle name="Vírgula 7 2 3 3 7" xfId="4792"/>
    <cellStyle name="Vírgula 7 2 3 4" xfId="1882"/>
    <cellStyle name="Vírgula 7 2 3 4 2" xfId="3839"/>
    <cellStyle name="Vírgula 7 2 3 4 2 2" xfId="14505"/>
    <cellStyle name="Vírgula 7 2 3 4 2 3" xfId="10763"/>
    <cellStyle name="Vírgula 7 2 3 4 3" xfId="10764"/>
    <cellStyle name="Vírgula 7 2 3 4 4" xfId="7478"/>
    <cellStyle name="Vírgula 7 2 3 4 5" xfId="12692"/>
    <cellStyle name="Vírgula 7 2 3 4 6" xfId="5653"/>
    <cellStyle name="Vírgula 7 2 3 5" xfId="2233"/>
    <cellStyle name="Vírgula 7 2 3 5 2" xfId="4086"/>
    <cellStyle name="Vírgula 7 2 3 5 2 2" xfId="14749"/>
    <cellStyle name="Vírgula 7 2 3 5 2 3" xfId="10765"/>
    <cellStyle name="Vírgula 7 2 3 5 3" xfId="10766"/>
    <cellStyle name="Vírgula 7 2 3 5 4" xfId="7725"/>
    <cellStyle name="Vírgula 7 2 3 5 5" xfId="12936"/>
    <cellStyle name="Vírgula 7 2 3 5 6" xfId="5897"/>
    <cellStyle name="Vírgula 7 2 3 6" xfId="2377"/>
    <cellStyle name="Vírgula 7 2 3 6 2" xfId="4221"/>
    <cellStyle name="Vírgula 7 2 3 6 2 2" xfId="14884"/>
    <cellStyle name="Vírgula 7 2 3 6 2 3" xfId="10767"/>
    <cellStyle name="Vírgula 7 2 3 6 3" xfId="7860"/>
    <cellStyle name="Vírgula 7 2 3 6 4" xfId="13071"/>
    <cellStyle name="Vírgula 7 2 3 6 5" xfId="6032"/>
    <cellStyle name="Vírgula 7 2 3 7" xfId="2705"/>
    <cellStyle name="Vírgula 7 2 3 7 2" xfId="13371"/>
    <cellStyle name="Vírgula 7 2 3 7 3" xfId="10768"/>
    <cellStyle name="Vírgula 7 2 3 8" xfId="10769"/>
    <cellStyle name="Vírgula 7 2 3 9" xfId="6344"/>
    <cellStyle name="Vírgula 7 2 4" xfId="474"/>
    <cellStyle name="Vírgula 7 2 4 2" xfId="1036"/>
    <cellStyle name="Vírgula 7 2 4 2 2" xfId="1887"/>
    <cellStyle name="Vírgula 7 2 4 2 2 2" xfId="3844"/>
    <cellStyle name="Vírgula 7 2 4 2 2 2 2" xfId="14510"/>
    <cellStyle name="Vírgula 7 2 4 2 2 2 3" xfId="10770"/>
    <cellStyle name="Vírgula 7 2 4 2 2 3" xfId="10771"/>
    <cellStyle name="Vírgula 7 2 4 2 2 4" xfId="7483"/>
    <cellStyle name="Vírgula 7 2 4 2 2 5" xfId="12697"/>
    <cellStyle name="Vírgula 7 2 4 2 2 6" xfId="5658"/>
    <cellStyle name="Vírgula 7 2 4 2 3" xfId="3068"/>
    <cellStyle name="Vírgula 7 2 4 2 3 2" xfId="13734"/>
    <cellStyle name="Vírgula 7 2 4 2 3 3" xfId="10772"/>
    <cellStyle name="Vírgula 7 2 4 2 4" xfId="10773"/>
    <cellStyle name="Vírgula 7 2 4 2 5" xfId="6707"/>
    <cellStyle name="Vírgula 7 2 4 2 6" xfId="11921"/>
    <cellStyle name="Vírgula 7 2 4 2 7" xfId="4882"/>
    <cellStyle name="Vírgula 7 2 4 3" xfId="1886"/>
    <cellStyle name="Vírgula 7 2 4 3 2" xfId="3843"/>
    <cellStyle name="Vírgula 7 2 4 3 2 2" xfId="14509"/>
    <cellStyle name="Vírgula 7 2 4 3 2 3" xfId="10774"/>
    <cellStyle name="Vírgula 7 2 4 3 3" xfId="10775"/>
    <cellStyle name="Vírgula 7 2 4 3 4" xfId="7482"/>
    <cellStyle name="Vírgula 7 2 4 3 5" xfId="12696"/>
    <cellStyle name="Vírgula 7 2 4 3 6" xfId="5657"/>
    <cellStyle name="Vírgula 7 2 4 4" xfId="2616"/>
    <cellStyle name="Vírgula 7 2 4 4 2" xfId="13282"/>
    <cellStyle name="Vírgula 7 2 4 4 3" xfId="10776"/>
    <cellStyle name="Vírgula 7 2 4 5" xfId="10777"/>
    <cellStyle name="Vírgula 7 2 4 6" xfId="6255"/>
    <cellStyle name="Vírgula 7 2 4 7" xfId="11469"/>
    <cellStyle name="Vírgula 7 2 4 8" xfId="4430"/>
    <cellStyle name="Vírgula 7 2 5" xfId="683"/>
    <cellStyle name="Vírgula 7 2 5 2" xfId="1149"/>
    <cellStyle name="Vírgula 7 2 5 2 2" xfId="1889"/>
    <cellStyle name="Vírgula 7 2 5 2 2 2" xfId="3846"/>
    <cellStyle name="Vírgula 7 2 5 2 2 2 2" xfId="14512"/>
    <cellStyle name="Vírgula 7 2 5 2 2 2 3" xfId="10778"/>
    <cellStyle name="Vírgula 7 2 5 2 2 3" xfId="10779"/>
    <cellStyle name="Vírgula 7 2 5 2 2 4" xfId="7485"/>
    <cellStyle name="Vírgula 7 2 5 2 2 5" xfId="12699"/>
    <cellStyle name="Vírgula 7 2 5 2 2 6" xfId="5660"/>
    <cellStyle name="Vírgula 7 2 5 2 3" xfId="3118"/>
    <cellStyle name="Vírgula 7 2 5 2 3 2" xfId="13784"/>
    <cellStyle name="Vírgula 7 2 5 2 3 3" xfId="10780"/>
    <cellStyle name="Vírgula 7 2 5 2 4" xfId="10781"/>
    <cellStyle name="Vírgula 7 2 5 2 5" xfId="6757"/>
    <cellStyle name="Vírgula 7 2 5 2 6" xfId="11971"/>
    <cellStyle name="Vírgula 7 2 5 2 7" xfId="4932"/>
    <cellStyle name="Vírgula 7 2 5 3" xfId="1888"/>
    <cellStyle name="Vírgula 7 2 5 3 2" xfId="3845"/>
    <cellStyle name="Vírgula 7 2 5 3 2 2" xfId="14511"/>
    <cellStyle name="Vírgula 7 2 5 3 2 3" xfId="10782"/>
    <cellStyle name="Vírgula 7 2 5 3 3" xfId="10783"/>
    <cellStyle name="Vírgula 7 2 5 3 4" xfId="7484"/>
    <cellStyle name="Vírgula 7 2 5 3 5" xfId="12698"/>
    <cellStyle name="Vírgula 7 2 5 3 6" xfId="5659"/>
    <cellStyle name="Vírgula 7 2 5 4" xfId="2751"/>
    <cellStyle name="Vírgula 7 2 5 4 2" xfId="13417"/>
    <cellStyle name="Vírgula 7 2 5 4 3" xfId="10784"/>
    <cellStyle name="Vírgula 7 2 5 5" xfId="10785"/>
    <cellStyle name="Vírgula 7 2 5 6" xfId="6390"/>
    <cellStyle name="Vírgula 7 2 5 7" xfId="11604"/>
    <cellStyle name="Vírgula 7 2 5 8" xfId="4565"/>
    <cellStyle name="Vírgula 7 2 6" xfId="358"/>
    <cellStyle name="Vírgula 7 2 6 2" xfId="980"/>
    <cellStyle name="Vírgula 7 2 6 2 2" xfId="1891"/>
    <cellStyle name="Vírgula 7 2 6 2 2 2" xfId="3848"/>
    <cellStyle name="Vírgula 7 2 6 2 2 2 2" xfId="14514"/>
    <cellStyle name="Vírgula 7 2 6 2 2 2 3" xfId="10786"/>
    <cellStyle name="Vírgula 7 2 6 2 2 3" xfId="10787"/>
    <cellStyle name="Vírgula 7 2 6 2 2 4" xfId="7487"/>
    <cellStyle name="Vírgula 7 2 6 2 2 5" xfId="12701"/>
    <cellStyle name="Vírgula 7 2 6 2 2 6" xfId="5662"/>
    <cellStyle name="Vírgula 7 2 6 2 3" xfId="3024"/>
    <cellStyle name="Vírgula 7 2 6 2 3 2" xfId="13690"/>
    <cellStyle name="Vírgula 7 2 6 2 3 3" xfId="10788"/>
    <cellStyle name="Vírgula 7 2 6 2 4" xfId="10789"/>
    <cellStyle name="Vírgula 7 2 6 2 5" xfId="6663"/>
    <cellStyle name="Vírgula 7 2 6 2 6" xfId="11877"/>
    <cellStyle name="Vírgula 7 2 6 2 7" xfId="4838"/>
    <cellStyle name="Vírgula 7 2 6 3" xfId="1890"/>
    <cellStyle name="Vírgula 7 2 6 3 2" xfId="3847"/>
    <cellStyle name="Vírgula 7 2 6 3 2 2" xfId="14513"/>
    <cellStyle name="Vírgula 7 2 6 3 2 3" xfId="10790"/>
    <cellStyle name="Vírgula 7 2 6 3 3" xfId="10791"/>
    <cellStyle name="Vírgula 7 2 6 3 4" xfId="7486"/>
    <cellStyle name="Vírgula 7 2 6 3 5" xfId="12700"/>
    <cellStyle name="Vírgula 7 2 6 3 6" xfId="5661"/>
    <cellStyle name="Vírgula 7 2 6 4" xfId="2567"/>
    <cellStyle name="Vírgula 7 2 6 4 2" xfId="13233"/>
    <cellStyle name="Vírgula 7 2 6 4 3" xfId="10792"/>
    <cellStyle name="Vírgula 7 2 6 5" xfId="10793"/>
    <cellStyle name="Vírgula 7 2 6 6" xfId="6206"/>
    <cellStyle name="Vírgula 7 2 6 7" xfId="11420"/>
    <cellStyle name="Vírgula 7 2 6 8" xfId="4381"/>
    <cellStyle name="Vírgula 7 2 7" xfId="833"/>
    <cellStyle name="Vírgula 7 2 7 2" xfId="1892"/>
    <cellStyle name="Vírgula 7 2 7 2 2" xfId="3849"/>
    <cellStyle name="Vírgula 7 2 7 2 2 2" xfId="14515"/>
    <cellStyle name="Vírgula 7 2 7 2 2 3" xfId="10794"/>
    <cellStyle name="Vírgula 7 2 7 2 3" xfId="10795"/>
    <cellStyle name="Vírgula 7 2 7 2 4" xfId="7488"/>
    <cellStyle name="Vírgula 7 2 7 2 5" xfId="12702"/>
    <cellStyle name="Vírgula 7 2 7 2 6" xfId="5663"/>
    <cellStyle name="Vírgula 7 2 7 3" xfId="2889"/>
    <cellStyle name="Vírgula 7 2 7 3 2" xfId="13555"/>
    <cellStyle name="Vírgula 7 2 7 3 3" xfId="10796"/>
    <cellStyle name="Vírgula 7 2 7 4" xfId="10797"/>
    <cellStyle name="Vírgula 7 2 7 5" xfId="6528"/>
    <cellStyle name="Vírgula 7 2 7 6" xfId="11742"/>
    <cellStyle name="Vírgula 7 2 7 7" xfId="4703"/>
    <cellStyle name="Vírgula 7 2 8" xfId="1299"/>
    <cellStyle name="Vírgula 7 2 8 2" xfId="3256"/>
    <cellStyle name="Vírgula 7 2 8 2 2" xfId="13922"/>
    <cellStyle name="Vírgula 7 2 8 2 3" xfId="10798"/>
    <cellStyle name="Vírgula 7 2 8 3" xfId="10799"/>
    <cellStyle name="Vírgula 7 2 8 4" xfId="6895"/>
    <cellStyle name="Vírgula 7 2 8 5" xfId="12109"/>
    <cellStyle name="Vírgula 7 2 8 6" xfId="5070"/>
    <cellStyle name="Vírgula 7 2 9" xfId="243"/>
    <cellStyle name="Vírgula 7 2 9 2" xfId="2523"/>
    <cellStyle name="Vírgula 7 2 9 2 2" xfId="13189"/>
    <cellStyle name="Vírgula 7 2 9 2 3" xfId="10800"/>
    <cellStyle name="Vírgula 7 2 9 3" xfId="10801"/>
    <cellStyle name="Vírgula 7 2 9 4" xfId="6162"/>
    <cellStyle name="Vírgula 7 2 9 5" xfId="11376"/>
    <cellStyle name="Vírgula 7 2 9 6" xfId="4337"/>
    <cellStyle name="Vírgula 7 3" xfId="142"/>
    <cellStyle name="Vírgula 7 3 10" xfId="2140"/>
    <cellStyle name="Vírgula 7 3 10 2" xfId="3997"/>
    <cellStyle name="Vírgula 7 3 10 2 2" xfId="14660"/>
    <cellStyle name="Vírgula 7 3 10 2 3" xfId="10802"/>
    <cellStyle name="Vírgula 7 3 10 3" xfId="10803"/>
    <cellStyle name="Vírgula 7 3 10 4" xfId="7636"/>
    <cellStyle name="Vírgula 7 3 10 5" xfId="12847"/>
    <cellStyle name="Vírgula 7 3 10 6" xfId="5808"/>
    <cellStyle name="Vírgula 7 3 11" xfId="2289"/>
    <cellStyle name="Vírgula 7 3 11 2" xfId="4133"/>
    <cellStyle name="Vírgula 7 3 11 2 2" xfId="14796"/>
    <cellStyle name="Vírgula 7 3 11 2 3" xfId="10804"/>
    <cellStyle name="Vírgula 7 3 11 3" xfId="7772"/>
    <cellStyle name="Vírgula 7 3 11 4" xfId="12983"/>
    <cellStyle name="Vírgula 7 3 11 5" xfId="5944"/>
    <cellStyle name="Vírgula 7 3 12" xfId="2478"/>
    <cellStyle name="Vírgula 7 3 12 2" xfId="10805"/>
    <cellStyle name="Vírgula 7 3 12 3" xfId="13146"/>
    <cellStyle name="Vírgula 7 3 12 4" xfId="6080"/>
    <cellStyle name="Vírgula 7 3 13" xfId="10806"/>
    <cellStyle name="Vírgula 7 3 14" xfId="6117"/>
    <cellStyle name="Vírgula 7 3 15" xfId="11333"/>
    <cellStyle name="Vírgula 7 3 16" xfId="4294"/>
    <cellStyle name="Vírgula 7 3 2" xfId="589"/>
    <cellStyle name="Vírgula 7 3 2 10" xfId="11517"/>
    <cellStyle name="Vírgula 7 3 2 11" xfId="4478"/>
    <cellStyle name="Vírgula 7 3 2 2" xfId="732"/>
    <cellStyle name="Vírgula 7 3 2 2 2" xfId="1197"/>
    <cellStyle name="Vírgula 7 3 2 2 2 2" xfId="1895"/>
    <cellStyle name="Vírgula 7 3 2 2 2 2 2" xfId="3852"/>
    <cellStyle name="Vírgula 7 3 2 2 2 2 2 2" xfId="14518"/>
    <cellStyle name="Vírgula 7 3 2 2 2 2 2 3" xfId="10807"/>
    <cellStyle name="Vírgula 7 3 2 2 2 2 3" xfId="10808"/>
    <cellStyle name="Vírgula 7 3 2 2 2 2 4" xfId="7491"/>
    <cellStyle name="Vírgula 7 3 2 2 2 2 5" xfId="12705"/>
    <cellStyle name="Vírgula 7 3 2 2 2 2 6" xfId="5666"/>
    <cellStyle name="Vírgula 7 3 2 2 2 3" xfId="3166"/>
    <cellStyle name="Vírgula 7 3 2 2 2 3 2" xfId="13832"/>
    <cellStyle name="Vírgula 7 3 2 2 2 3 3" xfId="10809"/>
    <cellStyle name="Vírgula 7 3 2 2 2 4" xfId="10810"/>
    <cellStyle name="Vírgula 7 3 2 2 2 5" xfId="6805"/>
    <cellStyle name="Vírgula 7 3 2 2 2 6" xfId="12019"/>
    <cellStyle name="Vírgula 7 3 2 2 2 7" xfId="4980"/>
    <cellStyle name="Vírgula 7 3 2 2 3" xfId="1894"/>
    <cellStyle name="Vírgula 7 3 2 2 3 2" xfId="3851"/>
    <cellStyle name="Vírgula 7 3 2 2 3 2 2" xfId="14517"/>
    <cellStyle name="Vírgula 7 3 2 2 3 2 3" xfId="10811"/>
    <cellStyle name="Vírgula 7 3 2 2 3 3" xfId="10812"/>
    <cellStyle name="Vírgula 7 3 2 2 3 4" xfId="7490"/>
    <cellStyle name="Vírgula 7 3 2 2 3 5" xfId="12704"/>
    <cellStyle name="Vírgula 7 3 2 2 3 6" xfId="5665"/>
    <cellStyle name="Vírgula 7 3 2 2 4" xfId="2799"/>
    <cellStyle name="Vírgula 7 3 2 2 4 2" xfId="13465"/>
    <cellStyle name="Vírgula 7 3 2 2 4 3" xfId="10813"/>
    <cellStyle name="Vírgula 7 3 2 2 5" xfId="10814"/>
    <cellStyle name="Vírgula 7 3 2 2 6" xfId="6438"/>
    <cellStyle name="Vírgula 7 3 2 2 7" xfId="11652"/>
    <cellStyle name="Vírgula 7 3 2 2 8" xfId="4613"/>
    <cellStyle name="Vírgula 7 3 2 3" xfId="885"/>
    <cellStyle name="Vírgula 7 3 2 3 2" xfId="1896"/>
    <cellStyle name="Vírgula 7 3 2 3 2 2" xfId="3853"/>
    <cellStyle name="Vírgula 7 3 2 3 2 2 2" xfId="14519"/>
    <cellStyle name="Vírgula 7 3 2 3 2 2 3" xfId="10815"/>
    <cellStyle name="Vírgula 7 3 2 3 2 3" xfId="10816"/>
    <cellStyle name="Vírgula 7 3 2 3 2 4" xfId="7492"/>
    <cellStyle name="Vírgula 7 3 2 3 2 5" xfId="12706"/>
    <cellStyle name="Vírgula 7 3 2 3 2 6" xfId="5667"/>
    <cellStyle name="Vírgula 7 3 2 3 3" xfId="2937"/>
    <cellStyle name="Vírgula 7 3 2 3 3 2" xfId="13603"/>
    <cellStyle name="Vírgula 7 3 2 3 3 3" xfId="10817"/>
    <cellStyle name="Vírgula 7 3 2 3 4" xfId="10818"/>
    <cellStyle name="Vírgula 7 3 2 3 5" xfId="6576"/>
    <cellStyle name="Vírgula 7 3 2 3 6" xfId="11790"/>
    <cellStyle name="Vírgula 7 3 2 3 7" xfId="4751"/>
    <cellStyle name="Vírgula 7 3 2 4" xfId="1893"/>
    <cellStyle name="Vírgula 7 3 2 4 2" xfId="3850"/>
    <cellStyle name="Vírgula 7 3 2 4 2 2" xfId="14516"/>
    <cellStyle name="Vírgula 7 3 2 4 2 3" xfId="10819"/>
    <cellStyle name="Vírgula 7 3 2 4 3" xfId="10820"/>
    <cellStyle name="Vírgula 7 3 2 4 4" xfId="7489"/>
    <cellStyle name="Vírgula 7 3 2 4 5" xfId="12703"/>
    <cellStyle name="Vírgula 7 3 2 4 6" xfId="5664"/>
    <cellStyle name="Vírgula 7 3 2 5" xfId="2192"/>
    <cellStyle name="Vírgula 7 3 2 5 2" xfId="4045"/>
    <cellStyle name="Vírgula 7 3 2 5 2 2" xfId="14708"/>
    <cellStyle name="Vírgula 7 3 2 5 2 3" xfId="10821"/>
    <cellStyle name="Vírgula 7 3 2 5 3" xfId="10822"/>
    <cellStyle name="Vírgula 7 3 2 5 4" xfId="7684"/>
    <cellStyle name="Vírgula 7 3 2 5 5" xfId="12895"/>
    <cellStyle name="Vírgula 7 3 2 5 6" xfId="5856"/>
    <cellStyle name="Vírgula 7 3 2 6" xfId="2336"/>
    <cellStyle name="Vírgula 7 3 2 6 2" xfId="4180"/>
    <cellStyle name="Vírgula 7 3 2 6 2 2" xfId="14843"/>
    <cellStyle name="Vírgula 7 3 2 6 2 3" xfId="10823"/>
    <cellStyle name="Vírgula 7 3 2 6 3" xfId="7819"/>
    <cellStyle name="Vírgula 7 3 2 6 4" xfId="13030"/>
    <cellStyle name="Vírgula 7 3 2 6 5" xfId="5991"/>
    <cellStyle name="Vírgula 7 3 2 7" xfId="2664"/>
    <cellStyle name="Vírgula 7 3 2 7 2" xfId="13330"/>
    <cellStyle name="Vírgula 7 3 2 7 3" xfId="10824"/>
    <cellStyle name="Vírgula 7 3 2 8" xfId="10825"/>
    <cellStyle name="Vírgula 7 3 2 9" xfId="6303"/>
    <cellStyle name="Vírgula 7 3 3" xfId="633"/>
    <cellStyle name="Vírgula 7 3 3 10" xfId="11559"/>
    <cellStyle name="Vírgula 7 3 3 11" xfId="4520"/>
    <cellStyle name="Vírgula 7 3 3 2" xfId="774"/>
    <cellStyle name="Vírgula 7 3 3 2 2" xfId="1239"/>
    <cellStyle name="Vírgula 7 3 3 2 2 2" xfId="1899"/>
    <cellStyle name="Vírgula 7 3 3 2 2 2 2" xfId="3856"/>
    <cellStyle name="Vírgula 7 3 3 2 2 2 2 2" xfId="14522"/>
    <cellStyle name="Vírgula 7 3 3 2 2 2 2 3" xfId="10826"/>
    <cellStyle name="Vírgula 7 3 3 2 2 2 3" xfId="10827"/>
    <cellStyle name="Vírgula 7 3 3 2 2 2 4" xfId="7495"/>
    <cellStyle name="Vírgula 7 3 3 2 2 2 5" xfId="12709"/>
    <cellStyle name="Vírgula 7 3 3 2 2 2 6" xfId="5670"/>
    <cellStyle name="Vírgula 7 3 3 2 2 3" xfId="3208"/>
    <cellStyle name="Vírgula 7 3 3 2 2 3 2" xfId="13874"/>
    <cellStyle name="Vírgula 7 3 3 2 2 3 3" xfId="10828"/>
    <cellStyle name="Vírgula 7 3 3 2 2 4" xfId="10829"/>
    <cellStyle name="Vírgula 7 3 3 2 2 5" xfId="6847"/>
    <cellStyle name="Vírgula 7 3 3 2 2 6" xfId="12061"/>
    <cellStyle name="Vírgula 7 3 3 2 2 7" xfId="5022"/>
    <cellStyle name="Vírgula 7 3 3 2 3" xfId="1898"/>
    <cellStyle name="Vírgula 7 3 3 2 3 2" xfId="3855"/>
    <cellStyle name="Vírgula 7 3 3 2 3 2 2" xfId="14521"/>
    <cellStyle name="Vírgula 7 3 3 2 3 2 3" xfId="10830"/>
    <cellStyle name="Vírgula 7 3 3 2 3 3" xfId="10831"/>
    <cellStyle name="Vírgula 7 3 3 2 3 4" xfId="7494"/>
    <cellStyle name="Vírgula 7 3 3 2 3 5" xfId="12708"/>
    <cellStyle name="Vírgula 7 3 3 2 3 6" xfId="5669"/>
    <cellStyle name="Vírgula 7 3 3 2 4" xfId="2841"/>
    <cellStyle name="Vírgula 7 3 3 2 4 2" xfId="13507"/>
    <cellStyle name="Vírgula 7 3 3 2 4 3" xfId="10832"/>
    <cellStyle name="Vírgula 7 3 3 2 5" xfId="10833"/>
    <cellStyle name="Vírgula 7 3 3 2 6" xfId="6480"/>
    <cellStyle name="Vírgula 7 3 3 2 7" xfId="11694"/>
    <cellStyle name="Vírgula 7 3 3 2 8" xfId="4655"/>
    <cellStyle name="Vírgula 7 3 3 3" xfId="927"/>
    <cellStyle name="Vírgula 7 3 3 3 2" xfId="1900"/>
    <cellStyle name="Vírgula 7 3 3 3 2 2" xfId="3857"/>
    <cellStyle name="Vírgula 7 3 3 3 2 2 2" xfId="14523"/>
    <cellStyle name="Vírgula 7 3 3 3 2 2 3" xfId="10834"/>
    <cellStyle name="Vírgula 7 3 3 3 2 3" xfId="10835"/>
    <cellStyle name="Vírgula 7 3 3 3 2 4" xfId="7496"/>
    <cellStyle name="Vírgula 7 3 3 3 2 5" xfId="12710"/>
    <cellStyle name="Vírgula 7 3 3 3 2 6" xfId="5671"/>
    <cellStyle name="Vírgula 7 3 3 3 3" xfId="2979"/>
    <cellStyle name="Vírgula 7 3 3 3 3 2" xfId="13645"/>
    <cellStyle name="Vírgula 7 3 3 3 3 3" xfId="10836"/>
    <cellStyle name="Vírgula 7 3 3 3 4" xfId="10837"/>
    <cellStyle name="Vírgula 7 3 3 3 5" xfId="6618"/>
    <cellStyle name="Vírgula 7 3 3 3 6" xfId="11832"/>
    <cellStyle name="Vírgula 7 3 3 3 7" xfId="4793"/>
    <cellStyle name="Vírgula 7 3 3 4" xfId="1897"/>
    <cellStyle name="Vírgula 7 3 3 4 2" xfId="3854"/>
    <cellStyle name="Vírgula 7 3 3 4 2 2" xfId="14520"/>
    <cellStyle name="Vírgula 7 3 3 4 2 3" xfId="10838"/>
    <cellStyle name="Vírgula 7 3 3 4 3" xfId="10839"/>
    <cellStyle name="Vírgula 7 3 3 4 4" xfId="7493"/>
    <cellStyle name="Vírgula 7 3 3 4 5" xfId="12707"/>
    <cellStyle name="Vírgula 7 3 3 4 6" xfId="5668"/>
    <cellStyle name="Vírgula 7 3 3 5" xfId="2234"/>
    <cellStyle name="Vírgula 7 3 3 5 2" xfId="4087"/>
    <cellStyle name="Vírgula 7 3 3 5 2 2" xfId="14750"/>
    <cellStyle name="Vírgula 7 3 3 5 2 3" xfId="10840"/>
    <cellStyle name="Vírgula 7 3 3 5 3" xfId="10841"/>
    <cellStyle name="Vírgula 7 3 3 5 4" xfId="7726"/>
    <cellStyle name="Vírgula 7 3 3 5 5" xfId="12937"/>
    <cellStyle name="Vírgula 7 3 3 5 6" xfId="5898"/>
    <cellStyle name="Vírgula 7 3 3 6" xfId="2378"/>
    <cellStyle name="Vírgula 7 3 3 6 2" xfId="4222"/>
    <cellStyle name="Vírgula 7 3 3 6 2 2" xfId="14885"/>
    <cellStyle name="Vírgula 7 3 3 6 2 3" xfId="10842"/>
    <cellStyle name="Vírgula 7 3 3 6 3" xfId="7861"/>
    <cellStyle name="Vírgula 7 3 3 6 4" xfId="13072"/>
    <cellStyle name="Vírgula 7 3 3 6 5" xfId="6033"/>
    <cellStyle name="Vírgula 7 3 3 7" xfId="2706"/>
    <cellStyle name="Vírgula 7 3 3 7 2" xfId="13372"/>
    <cellStyle name="Vírgula 7 3 3 7 3" xfId="10843"/>
    <cellStyle name="Vírgula 7 3 3 8" xfId="10844"/>
    <cellStyle name="Vírgula 7 3 3 9" xfId="6345"/>
    <cellStyle name="Vírgula 7 3 4" xfId="475"/>
    <cellStyle name="Vírgula 7 3 4 2" xfId="1037"/>
    <cellStyle name="Vírgula 7 3 4 2 2" xfId="1902"/>
    <cellStyle name="Vírgula 7 3 4 2 2 2" xfId="3859"/>
    <cellStyle name="Vírgula 7 3 4 2 2 2 2" xfId="14525"/>
    <cellStyle name="Vírgula 7 3 4 2 2 2 3" xfId="10845"/>
    <cellStyle name="Vírgula 7 3 4 2 2 3" xfId="10846"/>
    <cellStyle name="Vírgula 7 3 4 2 2 4" xfId="7498"/>
    <cellStyle name="Vírgula 7 3 4 2 2 5" xfId="12712"/>
    <cellStyle name="Vírgula 7 3 4 2 2 6" xfId="5673"/>
    <cellStyle name="Vírgula 7 3 4 2 3" xfId="3069"/>
    <cellStyle name="Vírgula 7 3 4 2 3 2" xfId="13735"/>
    <cellStyle name="Vírgula 7 3 4 2 3 3" xfId="10847"/>
    <cellStyle name="Vírgula 7 3 4 2 4" xfId="10848"/>
    <cellStyle name="Vírgula 7 3 4 2 5" xfId="6708"/>
    <cellStyle name="Vírgula 7 3 4 2 6" xfId="11922"/>
    <cellStyle name="Vírgula 7 3 4 2 7" xfId="4883"/>
    <cellStyle name="Vírgula 7 3 4 3" xfId="1901"/>
    <cellStyle name="Vírgula 7 3 4 3 2" xfId="3858"/>
    <cellStyle name="Vírgula 7 3 4 3 2 2" xfId="14524"/>
    <cellStyle name="Vírgula 7 3 4 3 2 3" xfId="10849"/>
    <cellStyle name="Vírgula 7 3 4 3 3" xfId="10850"/>
    <cellStyle name="Vírgula 7 3 4 3 4" xfId="7497"/>
    <cellStyle name="Vírgula 7 3 4 3 5" xfId="12711"/>
    <cellStyle name="Vírgula 7 3 4 3 6" xfId="5672"/>
    <cellStyle name="Vírgula 7 3 4 4" xfId="2617"/>
    <cellStyle name="Vírgula 7 3 4 4 2" xfId="13283"/>
    <cellStyle name="Vírgula 7 3 4 4 3" xfId="10851"/>
    <cellStyle name="Vírgula 7 3 4 5" xfId="10852"/>
    <cellStyle name="Vírgula 7 3 4 6" xfId="6256"/>
    <cellStyle name="Vírgula 7 3 4 7" xfId="11470"/>
    <cellStyle name="Vírgula 7 3 4 8" xfId="4431"/>
    <cellStyle name="Vírgula 7 3 5" xfId="684"/>
    <cellStyle name="Vírgula 7 3 5 2" xfId="1150"/>
    <cellStyle name="Vírgula 7 3 5 2 2" xfId="1904"/>
    <cellStyle name="Vírgula 7 3 5 2 2 2" xfId="3861"/>
    <cellStyle name="Vírgula 7 3 5 2 2 2 2" xfId="14527"/>
    <cellStyle name="Vírgula 7 3 5 2 2 2 3" xfId="10853"/>
    <cellStyle name="Vírgula 7 3 5 2 2 3" xfId="10854"/>
    <cellStyle name="Vírgula 7 3 5 2 2 4" xfId="7500"/>
    <cellStyle name="Vírgula 7 3 5 2 2 5" xfId="12714"/>
    <cellStyle name="Vírgula 7 3 5 2 2 6" xfId="5675"/>
    <cellStyle name="Vírgula 7 3 5 2 3" xfId="3119"/>
    <cellStyle name="Vírgula 7 3 5 2 3 2" xfId="13785"/>
    <cellStyle name="Vírgula 7 3 5 2 3 3" xfId="10855"/>
    <cellStyle name="Vírgula 7 3 5 2 4" xfId="10856"/>
    <cellStyle name="Vírgula 7 3 5 2 5" xfId="6758"/>
    <cellStyle name="Vírgula 7 3 5 2 6" xfId="11972"/>
    <cellStyle name="Vírgula 7 3 5 2 7" xfId="4933"/>
    <cellStyle name="Vírgula 7 3 5 3" xfId="1903"/>
    <cellStyle name="Vírgula 7 3 5 3 2" xfId="3860"/>
    <cellStyle name="Vírgula 7 3 5 3 2 2" xfId="14526"/>
    <cellStyle name="Vírgula 7 3 5 3 2 3" xfId="10857"/>
    <cellStyle name="Vírgula 7 3 5 3 3" xfId="10858"/>
    <cellStyle name="Vírgula 7 3 5 3 4" xfId="7499"/>
    <cellStyle name="Vírgula 7 3 5 3 5" xfId="12713"/>
    <cellStyle name="Vírgula 7 3 5 3 6" xfId="5674"/>
    <cellStyle name="Vírgula 7 3 5 4" xfId="2752"/>
    <cellStyle name="Vírgula 7 3 5 4 2" xfId="13418"/>
    <cellStyle name="Vírgula 7 3 5 4 3" xfId="10859"/>
    <cellStyle name="Vírgula 7 3 5 5" xfId="10860"/>
    <cellStyle name="Vírgula 7 3 5 6" xfId="6391"/>
    <cellStyle name="Vírgula 7 3 5 7" xfId="11605"/>
    <cellStyle name="Vírgula 7 3 5 8" xfId="4566"/>
    <cellStyle name="Vírgula 7 3 6" xfId="359"/>
    <cellStyle name="Vírgula 7 3 6 2" xfId="981"/>
    <cellStyle name="Vírgula 7 3 6 2 2" xfId="1906"/>
    <cellStyle name="Vírgula 7 3 6 2 2 2" xfId="3863"/>
    <cellStyle name="Vírgula 7 3 6 2 2 2 2" xfId="14529"/>
    <cellStyle name="Vírgula 7 3 6 2 2 2 3" xfId="10861"/>
    <cellStyle name="Vírgula 7 3 6 2 2 3" xfId="10862"/>
    <cellStyle name="Vírgula 7 3 6 2 2 4" xfId="7502"/>
    <cellStyle name="Vírgula 7 3 6 2 2 5" xfId="12716"/>
    <cellStyle name="Vírgula 7 3 6 2 2 6" xfId="5677"/>
    <cellStyle name="Vírgula 7 3 6 2 3" xfId="3025"/>
    <cellStyle name="Vírgula 7 3 6 2 3 2" xfId="13691"/>
    <cellStyle name="Vírgula 7 3 6 2 3 3" xfId="10863"/>
    <cellStyle name="Vírgula 7 3 6 2 4" xfId="10864"/>
    <cellStyle name="Vírgula 7 3 6 2 5" xfId="6664"/>
    <cellStyle name="Vírgula 7 3 6 2 6" xfId="11878"/>
    <cellStyle name="Vírgula 7 3 6 2 7" xfId="4839"/>
    <cellStyle name="Vírgula 7 3 6 3" xfId="1905"/>
    <cellStyle name="Vírgula 7 3 6 3 2" xfId="3862"/>
    <cellStyle name="Vírgula 7 3 6 3 2 2" xfId="14528"/>
    <cellStyle name="Vírgula 7 3 6 3 2 3" xfId="10865"/>
    <cellStyle name="Vírgula 7 3 6 3 3" xfId="10866"/>
    <cellStyle name="Vírgula 7 3 6 3 4" xfId="7501"/>
    <cellStyle name="Vírgula 7 3 6 3 5" xfId="12715"/>
    <cellStyle name="Vírgula 7 3 6 3 6" xfId="5676"/>
    <cellStyle name="Vírgula 7 3 6 4" xfId="2568"/>
    <cellStyle name="Vírgula 7 3 6 4 2" xfId="13234"/>
    <cellStyle name="Vírgula 7 3 6 4 3" xfId="10867"/>
    <cellStyle name="Vírgula 7 3 6 5" xfId="10868"/>
    <cellStyle name="Vírgula 7 3 6 6" xfId="6207"/>
    <cellStyle name="Vírgula 7 3 6 7" xfId="11421"/>
    <cellStyle name="Vírgula 7 3 6 8" xfId="4382"/>
    <cellStyle name="Vírgula 7 3 7" xfId="834"/>
    <cellStyle name="Vírgula 7 3 7 2" xfId="1907"/>
    <cellStyle name="Vírgula 7 3 7 2 2" xfId="3864"/>
    <cellStyle name="Vírgula 7 3 7 2 2 2" xfId="14530"/>
    <cellStyle name="Vírgula 7 3 7 2 2 3" xfId="10869"/>
    <cellStyle name="Vírgula 7 3 7 2 3" xfId="10870"/>
    <cellStyle name="Vírgula 7 3 7 2 4" xfId="7503"/>
    <cellStyle name="Vírgula 7 3 7 2 5" xfId="12717"/>
    <cellStyle name="Vírgula 7 3 7 2 6" xfId="5678"/>
    <cellStyle name="Vírgula 7 3 7 3" xfId="2890"/>
    <cellStyle name="Vírgula 7 3 7 3 2" xfId="13556"/>
    <cellStyle name="Vírgula 7 3 7 3 3" xfId="10871"/>
    <cellStyle name="Vírgula 7 3 7 4" xfId="10872"/>
    <cellStyle name="Vírgula 7 3 7 5" xfId="6529"/>
    <cellStyle name="Vírgula 7 3 7 6" xfId="11743"/>
    <cellStyle name="Vírgula 7 3 7 7" xfId="4704"/>
    <cellStyle name="Vírgula 7 3 8" xfId="1300"/>
    <cellStyle name="Vírgula 7 3 8 2" xfId="3257"/>
    <cellStyle name="Vírgula 7 3 8 2 2" xfId="13923"/>
    <cellStyle name="Vírgula 7 3 8 2 3" xfId="10873"/>
    <cellStyle name="Vírgula 7 3 8 3" xfId="10874"/>
    <cellStyle name="Vírgula 7 3 8 4" xfId="6896"/>
    <cellStyle name="Vírgula 7 3 8 5" xfId="12110"/>
    <cellStyle name="Vírgula 7 3 8 6" xfId="5071"/>
    <cellStyle name="Vírgula 7 3 9" xfId="244"/>
    <cellStyle name="Vírgula 7 3 9 2" xfId="2524"/>
    <cellStyle name="Vírgula 7 3 9 2 2" xfId="13190"/>
    <cellStyle name="Vírgula 7 3 9 2 3" xfId="10875"/>
    <cellStyle name="Vírgula 7 3 9 3" xfId="10876"/>
    <cellStyle name="Vírgula 7 3 9 4" xfId="6163"/>
    <cellStyle name="Vírgula 7 3 9 5" xfId="11377"/>
    <cellStyle name="Vírgula 7 3 9 6" xfId="4338"/>
    <cellStyle name="Vírgula 7 4" xfId="251"/>
    <cellStyle name="Vírgula 7 4 10" xfId="2294"/>
    <cellStyle name="Vírgula 7 4 10 2" xfId="4138"/>
    <cellStyle name="Vírgula 7 4 10 2 2" xfId="14801"/>
    <cellStyle name="Vírgula 7 4 10 2 3" xfId="10877"/>
    <cellStyle name="Vírgula 7 4 10 3" xfId="7777"/>
    <cellStyle name="Vírgula 7 4 10 4" xfId="12988"/>
    <cellStyle name="Vírgula 7 4 10 5" xfId="5949"/>
    <cellStyle name="Vírgula 7 4 11" xfId="2529"/>
    <cellStyle name="Vírgula 7 4 11 2" xfId="13195"/>
    <cellStyle name="Vírgula 7 4 11 3" xfId="10878"/>
    <cellStyle name="Vírgula 7 4 12" xfId="10879"/>
    <cellStyle name="Vírgula 7 4 13" xfId="6168"/>
    <cellStyle name="Vírgula 7 4 14" xfId="11382"/>
    <cellStyle name="Vírgula 7 4 15" xfId="4343"/>
    <cellStyle name="Vírgula 7 4 2" xfId="373"/>
    <cellStyle name="Vírgula 7 4 2 10" xfId="10880"/>
    <cellStyle name="Vírgula 7 4 2 11" xfId="6217"/>
    <cellStyle name="Vírgula 7 4 2 12" xfId="11431"/>
    <cellStyle name="Vírgula 7 4 2 13" xfId="4392"/>
    <cellStyle name="Vírgula 7 4 2 2" xfId="640"/>
    <cellStyle name="Vírgula 7 4 2 2 10" xfId="6352"/>
    <cellStyle name="Vírgula 7 4 2 2 11" xfId="11566"/>
    <cellStyle name="Vírgula 7 4 2 2 12" xfId="4527"/>
    <cellStyle name="Vírgula 7 4 2 2 2" xfId="781"/>
    <cellStyle name="Vírgula 7 4 2 2 2 2" xfId="1246"/>
    <cellStyle name="Vírgula 7 4 2 2 2 2 2" xfId="1911"/>
    <cellStyle name="Vírgula 7 4 2 2 2 2 2 2" xfId="3868"/>
    <cellStyle name="Vírgula 7 4 2 2 2 2 2 2 2" xfId="14534"/>
    <cellStyle name="Vírgula 7 4 2 2 2 2 2 2 3" xfId="10881"/>
    <cellStyle name="Vírgula 7 4 2 2 2 2 2 3" xfId="10882"/>
    <cellStyle name="Vírgula 7 4 2 2 2 2 2 4" xfId="7507"/>
    <cellStyle name="Vírgula 7 4 2 2 2 2 2 5" xfId="12721"/>
    <cellStyle name="Vírgula 7 4 2 2 2 2 2 6" xfId="5682"/>
    <cellStyle name="Vírgula 7 4 2 2 2 2 3" xfId="3215"/>
    <cellStyle name="Vírgula 7 4 2 2 2 2 3 2" xfId="13881"/>
    <cellStyle name="Vírgula 7 4 2 2 2 2 3 3" xfId="10883"/>
    <cellStyle name="Vírgula 7 4 2 2 2 2 4" xfId="10884"/>
    <cellStyle name="Vírgula 7 4 2 2 2 2 5" xfId="6854"/>
    <cellStyle name="Vírgula 7 4 2 2 2 2 6" xfId="12068"/>
    <cellStyle name="Vírgula 7 4 2 2 2 2 7" xfId="5029"/>
    <cellStyle name="Vírgula 7 4 2 2 2 3" xfId="1910"/>
    <cellStyle name="Vírgula 7 4 2 2 2 3 2" xfId="3867"/>
    <cellStyle name="Vírgula 7 4 2 2 2 3 2 2" xfId="14533"/>
    <cellStyle name="Vírgula 7 4 2 2 2 3 2 3" xfId="10885"/>
    <cellStyle name="Vírgula 7 4 2 2 2 3 3" xfId="10886"/>
    <cellStyle name="Vírgula 7 4 2 2 2 3 4" xfId="7506"/>
    <cellStyle name="Vírgula 7 4 2 2 2 3 5" xfId="12720"/>
    <cellStyle name="Vírgula 7 4 2 2 2 3 6" xfId="5681"/>
    <cellStyle name="Vírgula 7 4 2 2 2 4" xfId="2848"/>
    <cellStyle name="Vírgula 7 4 2 2 2 4 2" xfId="13514"/>
    <cellStyle name="Vírgula 7 4 2 2 2 4 3" xfId="10887"/>
    <cellStyle name="Vírgula 7 4 2 2 2 5" xfId="10888"/>
    <cellStyle name="Vírgula 7 4 2 2 2 6" xfId="6487"/>
    <cellStyle name="Vírgula 7 4 2 2 2 7" xfId="11701"/>
    <cellStyle name="Vírgula 7 4 2 2 2 8" xfId="4662"/>
    <cellStyle name="Vírgula 7 4 2 2 3" xfId="787"/>
    <cellStyle name="Vírgula 7 4 2 2 3 2" xfId="1250"/>
    <cellStyle name="Vírgula 7 4 2 2 3 2 2" xfId="1913"/>
    <cellStyle name="Vírgula 7 4 2 2 3 2 2 2" xfId="3870"/>
    <cellStyle name="Vírgula 7 4 2 2 3 2 2 2 2" xfId="14536"/>
    <cellStyle name="Vírgula 7 4 2 2 3 2 2 2 3" xfId="10889"/>
    <cellStyle name="Vírgula 7 4 2 2 3 2 2 3" xfId="10890"/>
    <cellStyle name="Vírgula 7 4 2 2 3 2 2 4" xfId="7509"/>
    <cellStyle name="Vírgula 7 4 2 2 3 2 2 5" xfId="12723"/>
    <cellStyle name="Vírgula 7 4 2 2 3 2 2 6" xfId="5684"/>
    <cellStyle name="Vírgula 7 4 2 2 3 2 3" xfId="3219"/>
    <cellStyle name="Vírgula 7 4 2 2 3 2 3 2" xfId="13885"/>
    <cellStyle name="Vírgula 7 4 2 2 3 2 3 3" xfId="10891"/>
    <cellStyle name="Vírgula 7 4 2 2 3 2 4" xfId="10892"/>
    <cellStyle name="Vírgula 7 4 2 2 3 2 5" xfId="6858"/>
    <cellStyle name="Vírgula 7 4 2 2 3 2 6" xfId="12072"/>
    <cellStyle name="Vírgula 7 4 2 2 3 2 7" xfId="5033"/>
    <cellStyle name="Vírgula 7 4 2 2 3 3" xfId="1912"/>
    <cellStyle name="Vírgula 7 4 2 2 3 3 2" xfId="3869"/>
    <cellStyle name="Vírgula 7 4 2 2 3 3 2 2" xfId="14535"/>
    <cellStyle name="Vírgula 7 4 2 2 3 3 2 3" xfId="10893"/>
    <cellStyle name="Vírgula 7 4 2 2 3 3 3" xfId="10894"/>
    <cellStyle name="Vírgula 7 4 2 2 3 3 4" xfId="7508"/>
    <cellStyle name="Vírgula 7 4 2 2 3 3 5" xfId="12722"/>
    <cellStyle name="Vírgula 7 4 2 2 3 3 6" xfId="5683"/>
    <cellStyle name="Vírgula 7 4 2 2 3 4" xfId="2852"/>
    <cellStyle name="Vírgula 7 4 2 2 3 4 2" xfId="13518"/>
    <cellStyle name="Vírgula 7 4 2 2 3 4 3" xfId="10895"/>
    <cellStyle name="Vírgula 7 4 2 2 3 5" xfId="10896"/>
    <cellStyle name="Vírgula 7 4 2 2 3 6" xfId="6491"/>
    <cellStyle name="Vírgula 7 4 2 2 3 7" xfId="11705"/>
    <cellStyle name="Vírgula 7 4 2 2 3 8" xfId="4666"/>
    <cellStyle name="Vírgula 7 4 2 2 4" xfId="934"/>
    <cellStyle name="Vírgula 7 4 2 2 4 2" xfId="1914"/>
    <cellStyle name="Vírgula 7 4 2 2 4 2 2" xfId="3871"/>
    <cellStyle name="Vírgula 7 4 2 2 4 2 2 2" xfId="14537"/>
    <cellStyle name="Vírgula 7 4 2 2 4 2 2 3" xfId="10897"/>
    <cellStyle name="Vírgula 7 4 2 2 4 2 3" xfId="10898"/>
    <cellStyle name="Vírgula 7 4 2 2 4 2 4" xfId="7510"/>
    <cellStyle name="Vírgula 7 4 2 2 4 2 5" xfId="12724"/>
    <cellStyle name="Vírgula 7 4 2 2 4 2 6" xfId="5685"/>
    <cellStyle name="Vírgula 7 4 2 2 4 3" xfId="2986"/>
    <cellStyle name="Vírgula 7 4 2 2 4 3 2" xfId="13652"/>
    <cellStyle name="Vírgula 7 4 2 2 4 3 3" xfId="10899"/>
    <cellStyle name="Vírgula 7 4 2 2 4 4" xfId="10900"/>
    <cellStyle name="Vírgula 7 4 2 2 4 5" xfId="6625"/>
    <cellStyle name="Vírgula 7 4 2 2 4 6" xfId="11839"/>
    <cellStyle name="Vírgula 7 4 2 2 4 7" xfId="4800"/>
    <cellStyle name="Vírgula 7 4 2 2 5" xfId="1909"/>
    <cellStyle name="Vírgula 7 4 2 2 5 2" xfId="3866"/>
    <cellStyle name="Vírgula 7 4 2 2 5 2 2" xfId="14532"/>
    <cellStyle name="Vírgula 7 4 2 2 5 2 3" xfId="10901"/>
    <cellStyle name="Vírgula 7 4 2 2 5 3" xfId="10902"/>
    <cellStyle name="Vírgula 7 4 2 2 5 4" xfId="7505"/>
    <cellStyle name="Vírgula 7 4 2 2 5 5" xfId="12719"/>
    <cellStyle name="Vírgula 7 4 2 2 5 6" xfId="5680"/>
    <cellStyle name="Vírgula 7 4 2 2 6" xfId="2241"/>
    <cellStyle name="Vírgula 7 4 2 2 6 2" xfId="4094"/>
    <cellStyle name="Vírgula 7 4 2 2 6 2 2" xfId="14757"/>
    <cellStyle name="Vírgula 7 4 2 2 6 2 3" xfId="10903"/>
    <cellStyle name="Vírgula 7 4 2 2 6 3" xfId="10904"/>
    <cellStyle name="Vírgula 7 4 2 2 6 4" xfId="7733"/>
    <cellStyle name="Vírgula 7 4 2 2 6 5" xfId="12944"/>
    <cellStyle name="Vírgula 7 4 2 2 6 6" xfId="5905"/>
    <cellStyle name="Vírgula 7 4 2 2 7" xfId="2385"/>
    <cellStyle name="Vírgula 7 4 2 2 7 2" xfId="4229"/>
    <cellStyle name="Vírgula 7 4 2 2 7 2 2" xfId="14892"/>
    <cellStyle name="Vírgula 7 4 2 2 7 2 3" xfId="10905"/>
    <cellStyle name="Vírgula 7 4 2 2 7 3" xfId="7868"/>
    <cellStyle name="Vírgula 7 4 2 2 7 4" xfId="13079"/>
    <cellStyle name="Vírgula 7 4 2 2 7 5" xfId="6040"/>
    <cellStyle name="Vírgula 7 4 2 2 8" xfId="2713"/>
    <cellStyle name="Vírgula 7 4 2 2 8 2" xfId="13379"/>
    <cellStyle name="Vírgula 7 4 2 2 8 3" xfId="10906"/>
    <cellStyle name="Vírgula 7 4 2 2 9" xfId="10907"/>
    <cellStyle name="Vírgula 7 4 2 3" xfId="484"/>
    <cellStyle name="Vírgula 7 4 2 3 2" xfId="1044"/>
    <cellStyle name="Vírgula 7 4 2 3 2 2" xfId="1916"/>
    <cellStyle name="Vírgula 7 4 2 3 2 2 2" xfId="3873"/>
    <cellStyle name="Vírgula 7 4 2 3 2 2 2 2" xfId="14539"/>
    <cellStyle name="Vírgula 7 4 2 3 2 2 2 3" xfId="10908"/>
    <cellStyle name="Vírgula 7 4 2 3 2 2 3" xfId="10909"/>
    <cellStyle name="Vírgula 7 4 2 3 2 2 4" xfId="7512"/>
    <cellStyle name="Vírgula 7 4 2 3 2 2 5" xfId="12726"/>
    <cellStyle name="Vírgula 7 4 2 3 2 2 6" xfId="5687"/>
    <cellStyle name="Vírgula 7 4 2 3 2 3" xfId="3076"/>
    <cellStyle name="Vírgula 7 4 2 3 2 3 2" xfId="13742"/>
    <cellStyle name="Vírgula 7 4 2 3 2 3 3" xfId="10910"/>
    <cellStyle name="Vírgula 7 4 2 3 2 4" xfId="10911"/>
    <cellStyle name="Vírgula 7 4 2 3 2 5" xfId="6715"/>
    <cellStyle name="Vírgula 7 4 2 3 2 6" xfId="11929"/>
    <cellStyle name="Vírgula 7 4 2 3 2 7" xfId="4890"/>
    <cellStyle name="Vírgula 7 4 2 3 3" xfId="1915"/>
    <cellStyle name="Vírgula 7 4 2 3 3 2" xfId="3872"/>
    <cellStyle name="Vírgula 7 4 2 3 3 2 2" xfId="14538"/>
    <cellStyle name="Vírgula 7 4 2 3 3 2 3" xfId="10912"/>
    <cellStyle name="Vírgula 7 4 2 3 3 3" xfId="10913"/>
    <cellStyle name="Vírgula 7 4 2 3 3 4" xfId="7511"/>
    <cellStyle name="Vírgula 7 4 2 3 3 5" xfId="12725"/>
    <cellStyle name="Vírgula 7 4 2 3 3 6" xfId="5686"/>
    <cellStyle name="Vírgula 7 4 2 3 4" xfId="2624"/>
    <cellStyle name="Vírgula 7 4 2 3 4 2" xfId="13290"/>
    <cellStyle name="Vírgula 7 4 2 3 4 3" xfId="10914"/>
    <cellStyle name="Vírgula 7 4 2 3 5" xfId="10915"/>
    <cellStyle name="Vírgula 7 4 2 3 6" xfId="6263"/>
    <cellStyle name="Vírgula 7 4 2 3 7" xfId="11477"/>
    <cellStyle name="Vírgula 7 4 2 3 8" xfId="4438"/>
    <cellStyle name="Vírgula 7 4 2 4" xfId="691"/>
    <cellStyle name="Vírgula 7 4 2 4 2" xfId="1157"/>
    <cellStyle name="Vírgula 7 4 2 4 2 2" xfId="1918"/>
    <cellStyle name="Vírgula 7 4 2 4 2 2 2" xfId="3875"/>
    <cellStyle name="Vírgula 7 4 2 4 2 2 2 2" xfId="14541"/>
    <cellStyle name="Vírgula 7 4 2 4 2 2 2 3" xfId="10916"/>
    <cellStyle name="Vírgula 7 4 2 4 2 2 3" xfId="10917"/>
    <cellStyle name="Vírgula 7 4 2 4 2 2 4" xfId="7514"/>
    <cellStyle name="Vírgula 7 4 2 4 2 2 5" xfId="12728"/>
    <cellStyle name="Vírgula 7 4 2 4 2 2 6" xfId="5689"/>
    <cellStyle name="Vírgula 7 4 2 4 2 3" xfId="3126"/>
    <cellStyle name="Vírgula 7 4 2 4 2 3 2" xfId="13792"/>
    <cellStyle name="Vírgula 7 4 2 4 2 3 3" xfId="10918"/>
    <cellStyle name="Vírgula 7 4 2 4 2 4" xfId="10919"/>
    <cellStyle name="Vírgula 7 4 2 4 2 5" xfId="6765"/>
    <cellStyle name="Vírgula 7 4 2 4 2 6" xfId="11979"/>
    <cellStyle name="Vírgula 7 4 2 4 2 7" xfId="4940"/>
    <cellStyle name="Vírgula 7 4 2 4 3" xfId="1917"/>
    <cellStyle name="Vírgula 7 4 2 4 3 2" xfId="3874"/>
    <cellStyle name="Vírgula 7 4 2 4 3 2 2" xfId="14540"/>
    <cellStyle name="Vírgula 7 4 2 4 3 2 3" xfId="10920"/>
    <cellStyle name="Vírgula 7 4 2 4 3 3" xfId="10921"/>
    <cellStyle name="Vírgula 7 4 2 4 3 4" xfId="7513"/>
    <cellStyle name="Vírgula 7 4 2 4 3 5" xfId="12727"/>
    <cellStyle name="Vírgula 7 4 2 4 3 6" xfId="5688"/>
    <cellStyle name="Vírgula 7 4 2 4 4" xfId="2759"/>
    <cellStyle name="Vírgula 7 4 2 4 4 2" xfId="13425"/>
    <cellStyle name="Vírgula 7 4 2 4 4 3" xfId="10922"/>
    <cellStyle name="Vírgula 7 4 2 4 5" xfId="10923"/>
    <cellStyle name="Vírgula 7 4 2 4 6" xfId="6398"/>
    <cellStyle name="Vírgula 7 4 2 4 7" xfId="11612"/>
    <cellStyle name="Vírgula 7 4 2 4 8" xfId="4573"/>
    <cellStyle name="Vírgula 7 4 2 5" xfId="842"/>
    <cellStyle name="Vírgula 7 4 2 5 2" xfId="1919"/>
    <cellStyle name="Vírgula 7 4 2 5 2 2" xfId="3876"/>
    <cellStyle name="Vírgula 7 4 2 5 2 2 2" xfId="14542"/>
    <cellStyle name="Vírgula 7 4 2 5 2 2 3" xfId="10924"/>
    <cellStyle name="Vírgula 7 4 2 5 2 3" xfId="10925"/>
    <cellStyle name="Vírgula 7 4 2 5 2 4" xfId="7515"/>
    <cellStyle name="Vírgula 7 4 2 5 2 5" xfId="12729"/>
    <cellStyle name="Vírgula 7 4 2 5 2 6" xfId="5690"/>
    <cellStyle name="Vírgula 7 4 2 5 3" xfId="2897"/>
    <cellStyle name="Vírgula 7 4 2 5 3 2" xfId="13563"/>
    <cellStyle name="Vírgula 7 4 2 5 3 3" xfId="10926"/>
    <cellStyle name="Vírgula 7 4 2 5 4" xfId="10927"/>
    <cellStyle name="Vírgula 7 4 2 5 5" xfId="6536"/>
    <cellStyle name="Vírgula 7 4 2 5 6" xfId="11750"/>
    <cellStyle name="Vírgula 7 4 2 5 7" xfId="4711"/>
    <cellStyle name="Vírgula 7 4 2 6" xfId="1908"/>
    <cellStyle name="Vírgula 7 4 2 6 2" xfId="3865"/>
    <cellStyle name="Vírgula 7 4 2 6 2 2" xfId="14531"/>
    <cellStyle name="Vírgula 7 4 2 6 2 3" xfId="10928"/>
    <cellStyle name="Vírgula 7 4 2 6 3" xfId="10929"/>
    <cellStyle name="Vírgula 7 4 2 6 4" xfId="7504"/>
    <cellStyle name="Vírgula 7 4 2 6 5" xfId="12718"/>
    <cellStyle name="Vírgula 7 4 2 6 6" xfId="5679"/>
    <cellStyle name="Vírgula 7 4 2 7" xfId="2148"/>
    <cellStyle name="Vírgula 7 4 2 7 2" xfId="4004"/>
    <cellStyle name="Vírgula 7 4 2 7 2 2" xfId="14667"/>
    <cellStyle name="Vírgula 7 4 2 7 2 3" xfId="10930"/>
    <cellStyle name="Vírgula 7 4 2 7 3" xfId="10931"/>
    <cellStyle name="Vírgula 7 4 2 7 4" xfId="7643"/>
    <cellStyle name="Vírgula 7 4 2 7 5" xfId="12854"/>
    <cellStyle name="Vírgula 7 4 2 7 6" xfId="5815"/>
    <cellStyle name="Vírgula 7 4 2 8" xfId="2296"/>
    <cellStyle name="Vírgula 7 4 2 8 2" xfId="4140"/>
    <cellStyle name="Vírgula 7 4 2 8 2 2" xfId="14803"/>
    <cellStyle name="Vírgula 7 4 2 8 2 3" xfId="10932"/>
    <cellStyle name="Vírgula 7 4 2 8 3" xfId="7779"/>
    <cellStyle name="Vírgula 7 4 2 8 4" xfId="12990"/>
    <cellStyle name="Vírgula 7 4 2 8 5" xfId="5951"/>
    <cellStyle name="Vírgula 7 4 2 9" xfId="2578"/>
    <cellStyle name="Vírgula 7 4 2 9 2" xfId="13244"/>
    <cellStyle name="Vírgula 7 4 2 9 3" xfId="10933"/>
    <cellStyle name="Vírgula 7 4 3" xfId="634"/>
    <cellStyle name="Vírgula 7 4 3 10" xfId="11560"/>
    <cellStyle name="Vírgula 7 4 3 11" xfId="4521"/>
    <cellStyle name="Vírgula 7 4 3 2" xfId="775"/>
    <cellStyle name="Vírgula 7 4 3 2 2" xfId="1240"/>
    <cellStyle name="Vírgula 7 4 3 2 2 2" xfId="1922"/>
    <cellStyle name="Vírgula 7 4 3 2 2 2 2" xfId="3879"/>
    <cellStyle name="Vírgula 7 4 3 2 2 2 2 2" xfId="14545"/>
    <cellStyle name="Vírgula 7 4 3 2 2 2 2 3" xfId="10934"/>
    <cellStyle name="Vírgula 7 4 3 2 2 2 3" xfId="10935"/>
    <cellStyle name="Vírgula 7 4 3 2 2 2 4" xfId="7518"/>
    <cellStyle name="Vírgula 7 4 3 2 2 2 5" xfId="12732"/>
    <cellStyle name="Vírgula 7 4 3 2 2 2 6" xfId="5693"/>
    <cellStyle name="Vírgula 7 4 3 2 2 3" xfId="3209"/>
    <cellStyle name="Vírgula 7 4 3 2 2 3 2" xfId="13875"/>
    <cellStyle name="Vírgula 7 4 3 2 2 3 3" xfId="10936"/>
    <cellStyle name="Vírgula 7 4 3 2 2 4" xfId="10937"/>
    <cellStyle name="Vírgula 7 4 3 2 2 5" xfId="6848"/>
    <cellStyle name="Vírgula 7 4 3 2 2 6" xfId="12062"/>
    <cellStyle name="Vírgula 7 4 3 2 2 7" xfId="5023"/>
    <cellStyle name="Vírgula 7 4 3 2 3" xfId="1921"/>
    <cellStyle name="Vírgula 7 4 3 2 3 2" xfId="3878"/>
    <cellStyle name="Vírgula 7 4 3 2 3 2 2" xfId="14544"/>
    <cellStyle name="Vírgula 7 4 3 2 3 2 3" xfId="10938"/>
    <cellStyle name="Vírgula 7 4 3 2 3 3" xfId="10939"/>
    <cellStyle name="Vírgula 7 4 3 2 3 4" xfId="7517"/>
    <cellStyle name="Vírgula 7 4 3 2 3 5" xfId="12731"/>
    <cellStyle name="Vírgula 7 4 3 2 3 6" xfId="5692"/>
    <cellStyle name="Vírgula 7 4 3 2 4" xfId="2842"/>
    <cellStyle name="Vírgula 7 4 3 2 4 2" xfId="13508"/>
    <cellStyle name="Vírgula 7 4 3 2 4 3" xfId="10940"/>
    <cellStyle name="Vírgula 7 4 3 2 5" xfId="10941"/>
    <cellStyle name="Vírgula 7 4 3 2 6" xfId="6481"/>
    <cellStyle name="Vírgula 7 4 3 2 7" xfId="11695"/>
    <cellStyle name="Vírgula 7 4 3 2 8" xfId="4656"/>
    <cellStyle name="Vírgula 7 4 3 3" xfId="928"/>
    <cellStyle name="Vírgula 7 4 3 3 2" xfId="1923"/>
    <cellStyle name="Vírgula 7 4 3 3 2 2" xfId="3880"/>
    <cellStyle name="Vírgula 7 4 3 3 2 2 2" xfId="14546"/>
    <cellStyle name="Vírgula 7 4 3 3 2 2 3" xfId="10942"/>
    <cellStyle name="Vírgula 7 4 3 3 2 3" xfId="10943"/>
    <cellStyle name="Vírgula 7 4 3 3 2 4" xfId="7519"/>
    <cellStyle name="Vírgula 7 4 3 3 2 5" xfId="12733"/>
    <cellStyle name="Vírgula 7 4 3 3 2 6" xfId="5694"/>
    <cellStyle name="Vírgula 7 4 3 3 3" xfId="2980"/>
    <cellStyle name="Vírgula 7 4 3 3 3 2" xfId="13646"/>
    <cellStyle name="Vírgula 7 4 3 3 3 3" xfId="10944"/>
    <cellStyle name="Vírgula 7 4 3 3 4" xfId="10945"/>
    <cellStyle name="Vírgula 7 4 3 3 5" xfId="6619"/>
    <cellStyle name="Vírgula 7 4 3 3 6" xfId="11833"/>
    <cellStyle name="Vírgula 7 4 3 3 7" xfId="4794"/>
    <cellStyle name="Vírgula 7 4 3 4" xfId="1920"/>
    <cellStyle name="Vírgula 7 4 3 4 2" xfId="3877"/>
    <cellStyle name="Vírgula 7 4 3 4 2 2" xfId="14543"/>
    <cellStyle name="Vírgula 7 4 3 4 2 3" xfId="10946"/>
    <cellStyle name="Vírgula 7 4 3 4 3" xfId="10947"/>
    <cellStyle name="Vírgula 7 4 3 4 4" xfId="7516"/>
    <cellStyle name="Vírgula 7 4 3 4 5" xfId="12730"/>
    <cellStyle name="Vírgula 7 4 3 4 6" xfId="5691"/>
    <cellStyle name="Vírgula 7 4 3 5" xfId="2235"/>
    <cellStyle name="Vírgula 7 4 3 5 2" xfId="4088"/>
    <cellStyle name="Vírgula 7 4 3 5 2 2" xfId="14751"/>
    <cellStyle name="Vírgula 7 4 3 5 2 3" xfId="10948"/>
    <cellStyle name="Vírgula 7 4 3 5 3" xfId="10949"/>
    <cellStyle name="Vírgula 7 4 3 5 4" xfId="7727"/>
    <cellStyle name="Vírgula 7 4 3 5 5" xfId="12938"/>
    <cellStyle name="Vírgula 7 4 3 5 6" xfId="5899"/>
    <cellStyle name="Vírgula 7 4 3 6" xfId="2379"/>
    <cellStyle name="Vírgula 7 4 3 6 2" xfId="4223"/>
    <cellStyle name="Vírgula 7 4 3 6 2 2" xfId="14886"/>
    <cellStyle name="Vírgula 7 4 3 6 2 3" xfId="10950"/>
    <cellStyle name="Vírgula 7 4 3 6 3" xfId="7862"/>
    <cellStyle name="Vírgula 7 4 3 6 4" xfId="13073"/>
    <cellStyle name="Vírgula 7 4 3 6 5" xfId="6034"/>
    <cellStyle name="Vírgula 7 4 3 7" xfId="2707"/>
    <cellStyle name="Vírgula 7 4 3 7 2" xfId="13373"/>
    <cellStyle name="Vírgula 7 4 3 7 3" xfId="10951"/>
    <cellStyle name="Vírgula 7 4 3 8" xfId="10952"/>
    <cellStyle name="Vírgula 7 4 3 9" xfId="6346"/>
    <cellStyle name="Vírgula 7 4 4" xfId="482"/>
    <cellStyle name="Vírgula 7 4 4 2" xfId="1042"/>
    <cellStyle name="Vírgula 7 4 4 2 2" xfId="1925"/>
    <cellStyle name="Vírgula 7 4 4 2 2 2" xfId="3882"/>
    <cellStyle name="Vírgula 7 4 4 2 2 2 2" xfId="14548"/>
    <cellStyle name="Vírgula 7 4 4 2 2 2 3" xfId="10953"/>
    <cellStyle name="Vírgula 7 4 4 2 2 3" xfId="10954"/>
    <cellStyle name="Vírgula 7 4 4 2 2 4" xfId="7521"/>
    <cellStyle name="Vírgula 7 4 4 2 2 5" xfId="12735"/>
    <cellStyle name="Vírgula 7 4 4 2 2 6" xfId="5696"/>
    <cellStyle name="Vírgula 7 4 4 2 3" xfId="3074"/>
    <cellStyle name="Vírgula 7 4 4 2 3 2" xfId="13740"/>
    <cellStyle name="Vírgula 7 4 4 2 3 3" xfId="10955"/>
    <cellStyle name="Vírgula 7 4 4 2 4" xfId="10956"/>
    <cellStyle name="Vírgula 7 4 4 2 5" xfId="6713"/>
    <cellStyle name="Vírgula 7 4 4 2 6" xfId="11927"/>
    <cellStyle name="Vírgula 7 4 4 2 7" xfId="4888"/>
    <cellStyle name="Vírgula 7 4 4 3" xfId="1924"/>
    <cellStyle name="Vírgula 7 4 4 3 2" xfId="3881"/>
    <cellStyle name="Vírgula 7 4 4 3 2 2" xfId="14547"/>
    <cellStyle name="Vírgula 7 4 4 3 2 3" xfId="10957"/>
    <cellStyle name="Vírgula 7 4 4 3 3" xfId="10958"/>
    <cellStyle name="Vírgula 7 4 4 3 4" xfId="7520"/>
    <cellStyle name="Vírgula 7 4 4 3 5" xfId="12734"/>
    <cellStyle name="Vírgula 7 4 4 3 6" xfId="5695"/>
    <cellStyle name="Vírgula 7 4 4 4" xfId="2622"/>
    <cellStyle name="Vírgula 7 4 4 4 2" xfId="13288"/>
    <cellStyle name="Vírgula 7 4 4 4 3" xfId="10959"/>
    <cellStyle name="Vírgula 7 4 4 5" xfId="10960"/>
    <cellStyle name="Vírgula 7 4 4 6" xfId="6261"/>
    <cellStyle name="Vírgula 7 4 4 7" xfId="11475"/>
    <cellStyle name="Vírgula 7 4 4 8" xfId="4436"/>
    <cellStyle name="Vírgula 7 4 5" xfId="689"/>
    <cellStyle name="Vírgula 7 4 5 2" xfId="1155"/>
    <cellStyle name="Vírgula 7 4 5 2 2" xfId="1927"/>
    <cellStyle name="Vírgula 7 4 5 2 2 2" xfId="3884"/>
    <cellStyle name="Vírgula 7 4 5 2 2 2 2" xfId="14550"/>
    <cellStyle name="Vírgula 7 4 5 2 2 2 3" xfId="10961"/>
    <cellStyle name="Vírgula 7 4 5 2 2 3" xfId="10962"/>
    <cellStyle name="Vírgula 7 4 5 2 2 4" xfId="7523"/>
    <cellStyle name="Vírgula 7 4 5 2 2 5" xfId="12737"/>
    <cellStyle name="Vírgula 7 4 5 2 2 6" xfId="5698"/>
    <cellStyle name="Vírgula 7 4 5 2 3" xfId="3124"/>
    <cellStyle name="Vírgula 7 4 5 2 3 2" xfId="13790"/>
    <cellStyle name="Vírgula 7 4 5 2 3 3" xfId="10963"/>
    <cellStyle name="Vírgula 7 4 5 2 4" xfId="10964"/>
    <cellStyle name="Vírgula 7 4 5 2 5" xfId="6763"/>
    <cellStyle name="Vírgula 7 4 5 2 6" xfId="11977"/>
    <cellStyle name="Vírgula 7 4 5 2 7" xfId="4938"/>
    <cellStyle name="Vírgula 7 4 5 3" xfId="1926"/>
    <cellStyle name="Vírgula 7 4 5 3 2" xfId="3883"/>
    <cellStyle name="Vírgula 7 4 5 3 2 2" xfId="14549"/>
    <cellStyle name="Vírgula 7 4 5 3 2 3" xfId="10965"/>
    <cellStyle name="Vírgula 7 4 5 3 3" xfId="10966"/>
    <cellStyle name="Vírgula 7 4 5 3 4" xfId="7522"/>
    <cellStyle name="Vírgula 7 4 5 3 5" xfId="12736"/>
    <cellStyle name="Vírgula 7 4 5 3 6" xfId="5697"/>
    <cellStyle name="Vírgula 7 4 5 4" xfId="2757"/>
    <cellStyle name="Vírgula 7 4 5 4 2" xfId="13423"/>
    <cellStyle name="Vírgula 7 4 5 4 3" xfId="10967"/>
    <cellStyle name="Vírgula 7 4 5 5" xfId="10968"/>
    <cellStyle name="Vírgula 7 4 5 6" xfId="6396"/>
    <cellStyle name="Vírgula 7 4 5 7" xfId="11610"/>
    <cellStyle name="Vírgula 7 4 5 8" xfId="4571"/>
    <cellStyle name="Vírgula 7 4 6" xfId="366"/>
    <cellStyle name="Vírgula 7 4 6 2" xfId="991"/>
    <cellStyle name="Vírgula 7 4 6 2 2" xfId="1929"/>
    <cellStyle name="Vírgula 7 4 6 2 2 2" xfId="3886"/>
    <cellStyle name="Vírgula 7 4 6 2 2 2 2" xfId="14552"/>
    <cellStyle name="Vírgula 7 4 6 2 2 2 3" xfId="10969"/>
    <cellStyle name="Vírgula 7 4 6 2 2 3" xfId="10970"/>
    <cellStyle name="Vírgula 7 4 6 2 2 4" xfId="7525"/>
    <cellStyle name="Vírgula 7 4 6 2 2 5" xfId="12739"/>
    <cellStyle name="Vírgula 7 4 6 2 2 6" xfId="5700"/>
    <cellStyle name="Vírgula 7 4 6 2 3" xfId="3030"/>
    <cellStyle name="Vírgula 7 4 6 2 3 2" xfId="13696"/>
    <cellStyle name="Vírgula 7 4 6 2 3 3" xfId="10971"/>
    <cellStyle name="Vírgula 7 4 6 2 4" xfId="10972"/>
    <cellStyle name="Vírgula 7 4 6 2 5" xfId="6669"/>
    <cellStyle name="Vírgula 7 4 6 2 6" xfId="11883"/>
    <cellStyle name="Vírgula 7 4 6 2 7" xfId="4844"/>
    <cellStyle name="Vírgula 7 4 6 3" xfId="1928"/>
    <cellStyle name="Vírgula 7 4 6 3 2" xfId="3885"/>
    <cellStyle name="Vírgula 7 4 6 3 2 2" xfId="14551"/>
    <cellStyle name="Vírgula 7 4 6 3 2 3" xfId="10973"/>
    <cellStyle name="Vírgula 7 4 6 3 3" xfId="10974"/>
    <cellStyle name="Vírgula 7 4 6 3 4" xfId="7524"/>
    <cellStyle name="Vírgula 7 4 6 3 5" xfId="12738"/>
    <cellStyle name="Vírgula 7 4 6 3 6" xfId="5699"/>
    <cellStyle name="Vírgula 7 4 6 4" xfId="2573"/>
    <cellStyle name="Vírgula 7 4 6 4 2" xfId="13239"/>
    <cellStyle name="Vírgula 7 4 6 4 3" xfId="10975"/>
    <cellStyle name="Vírgula 7 4 6 5" xfId="10976"/>
    <cellStyle name="Vírgula 7 4 6 6" xfId="6212"/>
    <cellStyle name="Vírgula 7 4 6 7" xfId="11426"/>
    <cellStyle name="Vírgula 7 4 6 8" xfId="4387"/>
    <cellStyle name="Vírgula 7 4 7" xfId="840"/>
    <cellStyle name="Vírgula 7 4 7 2" xfId="1930"/>
    <cellStyle name="Vírgula 7 4 7 2 2" xfId="3887"/>
    <cellStyle name="Vírgula 7 4 7 2 2 2" xfId="14553"/>
    <cellStyle name="Vírgula 7 4 7 2 2 3" xfId="10977"/>
    <cellStyle name="Vírgula 7 4 7 2 3" xfId="10978"/>
    <cellStyle name="Vírgula 7 4 7 2 4" xfId="7526"/>
    <cellStyle name="Vírgula 7 4 7 2 5" xfId="12740"/>
    <cellStyle name="Vírgula 7 4 7 2 6" xfId="5701"/>
    <cellStyle name="Vírgula 7 4 7 3" xfId="2895"/>
    <cellStyle name="Vírgula 7 4 7 3 2" xfId="13561"/>
    <cellStyle name="Vírgula 7 4 7 3 3" xfId="10979"/>
    <cellStyle name="Vírgula 7 4 7 4" xfId="10980"/>
    <cellStyle name="Vírgula 7 4 7 5" xfId="6534"/>
    <cellStyle name="Vírgula 7 4 7 6" xfId="11748"/>
    <cellStyle name="Vírgula 7 4 7 7" xfId="4709"/>
    <cellStyle name="Vírgula 7 4 8" xfId="1305"/>
    <cellStyle name="Vírgula 7 4 8 2" xfId="3262"/>
    <cellStyle name="Vírgula 7 4 8 2 2" xfId="13928"/>
    <cellStyle name="Vírgula 7 4 8 2 3" xfId="10981"/>
    <cellStyle name="Vírgula 7 4 8 3" xfId="10982"/>
    <cellStyle name="Vírgula 7 4 8 4" xfId="6901"/>
    <cellStyle name="Vírgula 7 4 8 5" xfId="12115"/>
    <cellStyle name="Vírgula 7 4 8 6" xfId="5076"/>
    <cellStyle name="Vírgula 7 4 9" xfId="2146"/>
    <cellStyle name="Vírgula 7 4 9 2" xfId="4002"/>
    <cellStyle name="Vírgula 7 4 9 2 2" xfId="14665"/>
    <cellStyle name="Vírgula 7 4 9 2 3" xfId="10983"/>
    <cellStyle name="Vírgula 7 4 9 3" xfId="10984"/>
    <cellStyle name="Vírgula 7 4 9 4" xfId="7641"/>
    <cellStyle name="Vírgula 7 4 9 5" xfId="12852"/>
    <cellStyle name="Vírgula 7 4 9 6" xfId="5813"/>
    <cellStyle name="Vírgula 7 5" xfId="374"/>
    <cellStyle name="Vírgula 7 5 10" xfId="10985"/>
    <cellStyle name="Vírgula 7 5 11" xfId="6218"/>
    <cellStyle name="Vírgula 7 5 12" xfId="11432"/>
    <cellStyle name="Vírgula 7 5 13" xfId="4393"/>
    <cellStyle name="Vírgula 7 5 2" xfId="639"/>
    <cellStyle name="Vírgula 7 5 2 10" xfId="11565"/>
    <cellStyle name="Vírgula 7 5 2 11" xfId="4526"/>
    <cellStyle name="Vírgula 7 5 2 2" xfId="780"/>
    <cellStyle name="Vírgula 7 5 2 2 2" xfId="1245"/>
    <cellStyle name="Vírgula 7 5 2 2 2 2" xfId="1934"/>
    <cellStyle name="Vírgula 7 5 2 2 2 2 2" xfId="3891"/>
    <cellStyle name="Vírgula 7 5 2 2 2 2 2 2" xfId="14557"/>
    <cellStyle name="Vírgula 7 5 2 2 2 2 2 3" xfId="10986"/>
    <cellStyle name="Vírgula 7 5 2 2 2 2 3" xfId="10987"/>
    <cellStyle name="Vírgula 7 5 2 2 2 2 4" xfId="7530"/>
    <cellStyle name="Vírgula 7 5 2 2 2 2 5" xfId="12744"/>
    <cellStyle name="Vírgula 7 5 2 2 2 2 6" xfId="5705"/>
    <cellStyle name="Vírgula 7 5 2 2 2 3" xfId="3214"/>
    <cellStyle name="Vírgula 7 5 2 2 2 3 2" xfId="13880"/>
    <cellStyle name="Vírgula 7 5 2 2 2 3 3" xfId="10988"/>
    <cellStyle name="Vírgula 7 5 2 2 2 4" xfId="10989"/>
    <cellStyle name="Vírgula 7 5 2 2 2 5" xfId="6853"/>
    <cellStyle name="Vírgula 7 5 2 2 2 6" xfId="12067"/>
    <cellStyle name="Vírgula 7 5 2 2 2 7" xfId="5028"/>
    <cellStyle name="Vírgula 7 5 2 2 3" xfId="1933"/>
    <cellStyle name="Vírgula 7 5 2 2 3 2" xfId="3890"/>
    <cellStyle name="Vírgula 7 5 2 2 3 2 2" xfId="14556"/>
    <cellStyle name="Vírgula 7 5 2 2 3 2 3" xfId="10990"/>
    <cellStyle name="Vírgula 7 5 2 2 3 3" xfId="10991"/>
    <cellStyle name="Vírgula 7 5 2 2 3 4" xfId="7529"/>
    <cellStyle name="Vírgula 7 5 2 2 3 5" xfId="12743"/>
    <cellStyle name="Vírgula 7 5 2 2 3 6" xfId="5704"/>
    <cellStyle name="Vírgula 7 5 2 2 4" xfId="2847"/>
    <cellStyle name="Vírgula 7 5 2 2 4 2" xfId="13513"/>
    <cellStyle name="Vírgula 7 5 2 2 4 3" xfId="10992"/>
    <cellStyle name="Vírgula 7 5 2 2 5" xfId="10993"/>
    <cellStyle name="Vírgula 7 5 2 2 6" xfId="6486"/>
    <cellStyle name="Vírgula 7 5 2 2 7" xfId="11700"/>
    <cellStyle name="Vírgula 7 5 2 2 8" xfId="4661"/>
    <cellStyle name="Vírgula 7 5 2 3" xfId="933"/>
    <cellStyle name="Vírgula 7 5 2 3 2" xfId="1935"/>
    <cellStyle name="Vírgula 7 5 2 3 2 2" xfId="3892"/>
    <cellStyle name="Vírgula 7 5 2 3 2 2 2" xfId="14558"/>
    <cellStyle name="Vírgula 7 5 2 3 2 2 3" xfId="10994"/>
    <cellStyle name="Vírgula 7 5 2 3 2 3" xfId="10995"/>
    <cellStyle name="Vírgula 7 5 2 3 2 4" xfId="7531"/>
    <cellStyle name="Vírgula 7 5 2 3 2 5" xfId="12745"/>
    <cellStyle name="Vírgula 7 5 2 3 2 6" xfId="5706"/>
    <cellStyle name="Vírgula 7 5 2 3 3" xfId="2985"/>
    <cellStyle name="Vírgula 7 5 2 3 3 2" xfId="13651"/>
    <cellStyle name="Vírgula 7 5 2 3 3 3" xfId="10996"/>
    <cellStyle name="Vírgula 7 5 2 3 4" xfId="10997"/>
    <cellStyle name="Vírgula 7 5 2 3 5" xfId="6624"/>
    <cellStyle name="Vírgula 7 5 2 3 6" xfId="11838"/>
    <cellStyle name="Vírgula 7 5 2 3 7" xfId="4799"/>
    <cellStyle name="Vírgula 7 5 2 4" xfId="1932"/>
    <cellStyle name="Vírgula 7 5 2 4 2" xfId="3889"/>
    <cellStyle name="Vírgula 7 5 2 4 2 2" xfId="14555"/>
    <cellStyle name="Vírgula 7 5 2 4 2 3" xfId="10998"/>
    <cellStyle name="Vírgula 7 5 2 4 3" xfId="10999"/>
    <cellStyle name="Vírgula 7 5 2 4 4" xfId="7528"/>
    <cellStyle name="Vírgula 7 5 2 4 5" xfId="12742"/>
    <cellStyle name="Vírgula 7 5 2 4 6" xfId="5703"/>
    <cellStyle name="Vírgula 7 5 2 5" xfId="2240"/>
    <cellStyle name="Vírgula 7 5 2 5 2" xfId="4093"/>
    <cellStyle name="Vírgula 7 5 2 5 2 2" xfId="14756"/>
    <cellStyle name="Vírgula 7 5 2 5 2 3" xfId="11000"/>
    <cellStyle name="Vírgula 7 5 2 5 3" xfId="11001"/>
    <cellStyle name="Vírgula 7 5 2 5 4" xfId="7732"/>
    <cellStyle name="Vírgula 7 5 2 5 5" xfId="12943"/>
    <cellStyle name="Vírgula 7 5 2 5 6" xfId="5904"/>
    <cellStyle name="Vírgula 7 5 2 6" xfId="2384"/>
    <cellStyle name="Vírgula 7 5 2 6 2" xfId="4228"/>
    <cellStyle name="Vírgula 7 5 2 6 2 2" xfId="14891"/>
    <cellStyle name="Vírgula 7 5 2 6 2 3" xfId="11002"/>
    <cellStyle name="Vírgula 7 5 2 6 3" xfId="7867"/>
    <cellStyle name="Vírgula 7 5 2 6 4" xfId="13078"/>
    <cellStyle name="Vírgula 7 5 2 6 5" xfId="6039"/>
    <cellStyle name="Vírgula 7 5 2 7" xfId="2712"/>
    <cellStyle name="Vírgula 7 5 2 7 2" xfId="13378"/>
    <cellStyle name="Vírgula 7 5 2 7 3" xfId="11003"/>
    <cellStyle name="Vírgula 7 5 2 8" xfId="11004"/>
    <cellStyle name="Vírgula 7 5 2 9" xfId="6351"/>
    <cellStyle name="Vírgula 7 5 3" xfId="587"/>
    <cellStyle name="Vírgula 7 5 3 2" xfId="1110"/>
    <cellStyle name="Vírgula 7 5 3 2 2" xfId="1937"/>
    <cellStyle name="Vírgula 7 5 3 2 2 2" xfId="3894"/>
    <cellStyle name="Vírgula 7 5 3 2 2 2 2" xfId="14560"/>
    <cellStyle name="Vírgula 7 5 3 2 2 2 3" xfId="11005"/>
    <cellStyle name="Vírgula 7 5 3 2 2 3" xfId="11006"/>
    <cellStyle name="Vírgula 7 5 3 2 2 4" xfId="7533"/>
    <cellStyle name="Vírgula 7 5 3 2 2 5" xfId="12747"/>
    <cellStyle name="Vírgula 7 5 3 2 2 6" xfId="5708"/>
    <cellStyle name="Vírgula 7 5 3 2 3" xfId="3079"/>
    <cellStyle name="Vírgula 7 5 3 2 3 2" xfId="13745"/>
    <cellStyle name="Vírgula 7 5 3 2 3 3" xfId="11007"/>
    <cellStyle name="Vírgula 7 5 3 2 4" xfId="11008"/>
    <cellStyle name="Vírgula 7 5 3 2 5" xfId="6718"/>
    <cellStyle name="Vírgula 7 5 3 2 6" xfId="11932"/>
    <cellStyle name="Vírgula 7 5 3 2 7" xfId="4893"/>
    <cellStyle name="Vírgula 7 5 3 3" xfId="1936"/>
    <cellStyle name="Vírgula 7 5 3 3 2" xfId="3893"/>
    <cellStyle name="Vírgula 7 5 3 3 2 2" xfId="14559"/>
    <cellStyle name="Vírgula 7 5 3 3 2 3" xfId="11009"/>
    <cellStyle name="Vírgula 7 5 3 3 3" xfId="11010"/>
    <cellStyle name="Vírgula 7 5 3 3 4" xfId="7532"/>
    <cellStyle name="Vírgula 7 5 3 3 5" xfId="12746"/>
    <cellStyle name="Vírgula 7 5 3 3 6" xfId="5707"/>
    <cellStyle name="Vírgula 7 5 3 4" xfId="2662"/>
    <cellStyle name="Vírgula 7 5 3 4 2" xfId="13328"/>
    <cellStyle name="Vírgula 7 5 3 4 3" xfId="11011"/>
    <cellStyle name="Vírgula 7 5 3 5" xfId="11012"/>
    <cellStyle name="Vírgula 7 5 3 6" xfId="6301"/>
    <cellStyle name="Vírgula 7 5 3 7" xfId="11515"/>
    <cellStyle name="Vírgula 7 5 3 8" xfId="4476"/>
    <cellStyle name="Vírgula 7 5 4" xfId="730"/>
    <cellStyle name="Vírgula 7 5 4 2" xfId="1195"/>
    <cellStyle name="Vírgula 7 5 4 2 2" xfId="1939"/>
    <cellStyle name="Vírgula 7 5 4 2 2 2" xfId="3896"/>
    <cellStyle name="Vírgula 7 5 4 2 2 2 2" xfId="14562"/>
    <cellStyle name="Vírgula 7 5 4 2 2 2 3" xfId="11013"/>
    <cellStyle name="Vírgula 7 5 4 2 2 3" xfId="11014"/>
    <cellStyle name="Vírgula 7 5 4 2 2 4" xfId="7535"/>
    <cellStyle name="Vírgula 7 5 4 2 2 5" xfId="12749"/>
    <cellStyle name="Vírgula 7 5 4 2 2 6" xfId="5710"/>
    <cellStyle name="Vírgula 7 5 4 2 3" xfId="3164"/>
    <cellStyle name="Vírgula 7 5 4 2 3 2" xfId="13830"/>
    <cellStyle name="Vírgula 7 5 4 2 3 3" xfId="11015"/>
    <cellStyle name="Vírgula 7 5 4 2 4" xfId="11016"/>
    <cellStyle name="Vírgula 7 5 4 2 5" xfId="6803"/>
    <cellStyle name="Vírgula 7 5 4 2 6" xfId="12017"/>
    <cellStyle name="Vírgula 7 5 4 2 7" xfId="4978"/>
    <cellStyle name="Vírgula 7 5 4 3" xfId="1938"/>
    <cellStyle name="Vírgula 7 5 4 3 2" xfId="3895"/>
    <cellStyle name="Vírgula 7 5 4 3 2 2" xfId="14561"/>
    <cellStyle name="Vírgula 7 5 4 3 2 3" xfId="11017"/>
    <cellStyle name="Vírgula 7 5 4 3 3" xfId="11018"/>
    <cellStyle name="Vírgula 7 5 4 3 4" xfId="7534"/>
    <cellStyle name="Vírgula 7 5 4 3 5" xfId="12748"/>
    <cellStyle name="Vírgula 7 5 4 3 6" xfId="5709"/>
    <cellStyle name="Vírgula 7 5 4 4" xfId="2797"/>
    <cellStyle name="Vírgula 7 5 4 4 2" xfId="13463"/>
    <cellStyle name="Vírgula 7 5 4 4 3" xfId="11019"/>
    <cellStyle name="Vírgula 7 5 4 5" xfId="11020"/>
    <cellStyle name="Vírgula 7 5 4 6" xfId="6436"/>
    <cellStyle name="Vírgula 7 5 4 7" xfId="11650"/>
    <cellStyle name="Vírgula 7 5 4 8" xfId="4611"/>
    <cellStyle name="Vírgula 7 5 5" xfId="883"/>
    <cellStyle name="Vírgula 7 5 5 2" xfId="1940"/>
    <cellStyle name="Vírgula 7 5 5 2 2" xfId="3897"/>
    <cellStyle name="Vírgula 7 5 5 2 2 2" xfId="14563"/>
    <cellStyle name="Vírgula 7 5 5 2 2 3" xfId="11021"/>
    <cellStyle name="Vírgula 7 5 5 2 3" xfId="11022"/>
    <cellStyle name="Vírgula 7 5 5 2 4" xfId="7536"/>
    <cellStyle name="Vírgula 7 5 5 2 5" xfId="12750"/>
    <cellStyle name="Vírgula 7 5 5 2 6" xfId="5711"/>
    <cellStyle name="Vírgula 7 5 5 3" xfId="2935"/>
    <cellStyle name="Vírgula 7 5 5 3 2" xfId="13601"/>
    <cellStyle name="Vírgula 7 5 5 3 3" xfId="11023"/>
    <cellStyle name="Vírgula 7 5 5 4" xfId="11024"/>
    <cellStyle name="Vírgula 7 5 5 5" xfId="6574"/>
    <cellStyle name="Vírgula 7 5 5 6" xfId="11788"/>
    <cellStyle name="Vírgula 7 5 5 7" xfId="4749"/>
    <cellStyle name="Vírgula 7 5 6" xfId="1931"/>
    <cellStyle name="Vírgula 7 5 6 2" xfId="3888"/>
    <cellStyle name="Vírgula 7 5 6 2 2" xfId="14554"/>
    <cellStyle name="Vírgula 7 5 6 2 3" xfId="11025"/>
    <cellStyle name="Vírgula 7 5 6 3" xfId="11026"/>
    <cellStyle name="Vírgula 7 5 6 4" xfId="7527"/>
    <cellStyle name="Vírgula 7 5 6 5" xfId="12741"/>
    <cellStyle name="Vírgula 7 5 6 6" xfId="5702"/>
    <cellStyle name="Vírgula 7 5 7" xfId="2190"/>
    <cellStyle name="Vírgula 7 5 7 2" xfId="4043"/>
    <cellStyle name="Vírgula 7 5 7 2 2" xfId="14706"/>
    <cellStyle name="Vírgula 7 5 7 2 3" xfId="11027"/>
    <cellStyle name="Vírgula 7 5 7 3" xfId="11028"/>
    <cellStyle name="Vírgula 7 5 7 4" xfId="7682"/>
    <cellStyle name="Vírgula 7 5 7 5" xfId="12893"/>
    <cellStyle name="Vírgula 7 5 7 6" xfId="5854"/>
    <cellStyle name="Vírgula 7 5 8" xfId="2334"/>
    <cellStyle name="Vírgula 7 5 8 2" xfId="4178"/>
    <cellStyle name="Vírgula 7 5 8 2 2" xfId="14841"/>
    <cellStyle name="Vírgula 7 5 8 2 3" xfId="11029"/>
    <cellStyle name="Vírgula 7 5 8 3" xfId="7817"/>
    <cellStyle name="Vírgula 7 5 8 4" xfId="13028"/>
    <cellStyle name="Vírgula 7 5 8 5" xfId="5989"/>
    <cellStyle name="Vírgula 7 5 9" xfId="2579"/>
    <cellStyle name="Vírgula 7 5 9 2" xfId="13245"/>
    <cellStyle name="Vírgula 7 5 9 3" xfId="11030"/>
    <cellStyle name="Vírgula 7 6" xfId="631"/>
    <cellStyle name="Vírgula 7 6 10" xfId="11557"/>
    <cellStyle name="Vírgula 7 6 11" xfId="4518"/>
    <cellStyle name="Vírgula 7 6 2" xfId="772"/>
    <cellStyle name="Vírgula 7 6 2 2" xfId="1237"/>
    <cellStyle name="Vírgula 7 6 2 2 2" xfId="1943"/>
    <cellStyle name="Vírgula 7 6 2 2 2 2" xfId="3900"/>
    <cellStyle name="Vírgula 7 6 2 2 2 2 2" xfId="14566"/>
    <cellStyle name="Vírgula 7 6 2 2 2 2 3" xfId="11031"/>
    <cellStyle name="Vírgula 7 6 2 2 2 3" xfId="11032"/>
    <cellStyle name="Vírgula 7 6 2 2 2 4" xfId="7539"/>
    <cellStyle name="Vírgula 7 6 2 2 2 5" xfId="12753"/>
    <cellStyle name="Vírgula 7 6 2 2 2 6" xfId="5714"/>
    <cellStyle name="Vírgula 7 6 2 2 3" xfId="3206"/>
    <cellStyle name="Vírgula 7 6 2 2 3 2" xfId="13872"/>
    <cellStyle name="Vírgula 7 6 2 2 3 3" xfId="11033"/>
    <cellStyle name="Vírgula 7 6 2 2 4" xfId="11034"/>
    <cellStyle name="Vírgula 7 6 2 2 5" xfId="6845"/>
    <cellStyle name="Vírgula 7 6 2 2 6" xfId="12059"/>
    <cellStyle name="Vírgula 7 6 2 2 7" xfId="5020"/>
    <cellStyle name="Vírgula 7 6 2 3" xfId="1942"/>
    <cellStyle name="Vírgula 7 6 2 3 2" xfId="3899"/>
    <cellStyle name="Vírgula 7 6 2 3 2 2" xfId="14565"/>
    <cellStyle name="Vírgula 7 6 2 3 2 3" xfId="11035"/>
    <cellStyle name="Vírgula 7 6 2 3 3" xfId="11036"/>
    <cellStyle name="Vírgula 7 6 2 3 4" xfId="7538"/>
    <cellStyle name="Vírgula 7 6 2 3 5" xfId="12752"/>
    <cellStyle name="Vírgula 7 6 2 3 6" xfId="5713"/>
    <cellStyle name="Vírgula 7 6 2 4" xfId="2839"/>
    <cellStyle name="Vírgula 7 6 2 4 2" xfId="13505"/>
    <cellStyle name="Vírgula 7 6 2 4 3" xfId="11037"/>
    <cellStyle name="Vírgula 7 6 2 5" xfId="11038"/>
    <cellStyle name="Vírgula 7 6 2 6" xfId="6478"/>
    <cellStyle name="Vírgula 7 6 2 7" xfId="11692"/>
    <cellStyle name="Vírgula 7 6 2 8" xfId="4653"/>
    <cellStyle name="Vírgula 7 6 3" xfId="925"/>
    <cellStyle name="Vírgula 7 6 3 2" xfId="1944"/>
    <cellStyle name="Vírgula 7 6 3 2 2" xfId="3901"/>
    <cellStyle name="Vírgula 7 6 3 2 2 2" xfId="14567"/>
    <cellStyle name="Vírgula 7 6 3 2 2 3" xfId="11039"/>
    <cellStyle name="Vírgula 7 6 3 2 3" xfId="11040"/>
    <cellStyle name="Vírgula 7 6 3 2 4" xfId="7540"/>
    <cellStyle name="Vírgula 7 6 3 2 5" xfId="12754"/>
    <cellStyle name="Vírgula 7 6 3 2 6" xfId="5715"/>
    <cellStyle name="Vírgula 7 6 3 3" xfId="2977"/>
    <cellStyle name="Vírgula 7 6 3 3 2" xfId="13643"/>
    <cellStyle name="Vírgula 7 6 3 3 3" xfId="11041"/>
    <cellStyle name="Vírgula 7 6 3 4" xfId="11042"/>
    <cellStyle name="Vírgula 7 6 3 5" xfId="6616"/>
    <cellStyle name="Vírgula 7 6 3 6" xfId="11830"/>
    <cellStyle name="Vírgula 7 6 3 7" xfId="4791"/>
    <cellStyle name="Vírgula 7 6 4" xfId="1941"/>
    <cellStyle name="Vírgula 7 6 4 2" xfId="3898"/>
    <cellStyle name="Vírgula 7 6 4 2 2" xfId="14564"/>
    <cellStyle name="Vírgula 7 6 4 2 3" xfId="11043"/>
    <cellStyle name="Vírgula 7 6 4 3" xfId="11044"/>
    <cellStyle name="Vírgula 7 6 4 4" xfId="7537"/>
    <cellStyle name="Vírgula 7 6 4 5" xfId="12751"/>
    <cellStyle name="Vírgula 7 6 4 6" xfId="5712"/>
    <cellStyle name="Vírgula 7 6 5" xfId="2232"/>
    <cellStyle name="Vírgula 7 6 5 2" xfId="4085"/>
    <cellStyle name="Vírgula 7 6 5 2 2" xfId="14748"/>
    <cellStyle name="Vírgula 7 6 5 2 3" xfId="11045"/>
    <cellStyle name="Vírgula 7 6 5 3" xfId="11046"/>
    <cellStyle name="Vírgula 7 6 5 4" xfId="7724"/>
    <cellStyle name="Vírgula 7 6 5 5" xfId="12935"/>
    <cellStyle name="Vírgula 7 6 5 6" xfId="5896"/>
    <cellStyle name="Vírgula 7 6 6" xfId="2376"/>
    <cellStyle name="Vírgula 7 6 6 2" xfId="4220"/>
    <cellStyle name="Vírgula 7 6 6 2 2" xfId="14883"/>
    <cellStyle name="Vírgula 7 6 6 2 3" xfId="11047"/>
    <cellStyle name="Vírgula 7 6 6 3" xfId="7859"/>
    <cellStyle name="Vírgula 7 6 6 4" xfId="13070"/>
    <cellStyle name="Vírgula 7 6 6 5" xfId="6031"/>
    <cellStyle name="Vírgula 7 6 7" xfId="2704"/>
    <cellStyle name="Vírgula 7 6 7 2" xfId="13370"/>
    <cellStyle name="Vírgula 7 6 7 3" xfId="11048"/>
    <cellStyle name="Vírgula 7 6 8" xfId="11049"/>
    <cellStyle name="Vírgula 7 6 9" xfId="6343"/>
    <cellStyle name="Vírgula 7 7" xfId="473"/>
    <cellStyle name="Vírgula 7 7 2" xfId="1035"/>
    <cellStyle name="Vírgula 7 7 2 2" xfId="1946"/>
    <cellStyle name="Vírgula 7 7 2 2 2" xfId="3903"/>
    <cellStyle name="Vírgula 7 7 2 2 2 2" xfId="14569"/>
    <cellStyle name="Vírgula 7 7 2 2 2 3" xfId="11050"/>
    <cellStyle name="Vírgula 7 7 2 2 3" xfId="11051"/>
    <cellStyle name="Vírgula 7 7 2 2 4" xfId="7542"/>
    <cellStyle name="Vírgula 7 7 2 2 5" xfId="12756"/>
    <cellStyle name="Vírgula 7 7 2 2 6" xfId="5717"/>
    <cellStyle name="Vírgula 7 7 2 3" xfId="3067"/>
    <cellStyle name="Vírgula 7 7 2 3 2" xfId="13733"/>
    <cellStyle name="Vírgula 7 7 2 3 3" xfId="11052"/>
    <cellStyle name="Vírgula 7 7 2 4" xfId="11053"/>
    <cellStyle name="Vírgula 7 7 2 5" xfId="6706"/>
    <cellStyle name="Vírgula 7 7 2 6" xfId="11920"/>
    <cellStyle name="Vírgula 7 7 2 7" xfId="4881"/>
    <cellStyle name="Vírgula 7 7 3" xfId="1945"/>
    <cellStyle name="Vírgula 7 7 3 2" xfId="3902"/>
    <cellStyle name="Vírgula 7 7 3 2 2" xfId="14568"/>
    <cellStyle name="Vírgula 7 7 3 2 3" xfId="11054"/>
    <cellStyle name="Vírgula 7 7 3 3" xfId="11055"/>
    <cellStyle name="Vírgula 7 7 3 4" xfId="7541"/>
    <cellStyle name="Vírgula 7 7 3 5" xfId="12755"/>
    <cellStyle name="Vírgula 7 7 3 6" xfId="5716"/>
    <cellStyle name="Vírgula 7 7 4" xfId="2615"/>
    <cellStyle name="Vírgula 7 7 4 2" xfId="13281"/>
    <cellStyle name="Vírgula 7 7 4 3" xfId="11056"/>
    <cellStyle name="Vírgula 7 7 5" xfId="11057"/>
    <cellStyle name="Vírgula 7 7 6" xfId="6254"/>
    <cellStyle name="Vírgula 7 7 7" xfId="11468"/>
    <cellStyle name="Vírgula 7 7 8" xfId="4429"/>
    <cellStyle name="Vírgula 7 8" xfId="682"/>
    <cellStyle name="Vírgula 7 8 2" xfId="1148"/>
    <cellStyle name="Vírgula 7 8 2 2" xfId="1948"/>
    <cellStyle name="Vírgula 7 8 2 2 2" xfId="3905"/>
    <cellStyle name="Vírgula 7 8 2 2 2 2" xfId="14571"/>
    <cellStyle name="Vírgula 7 8 2 2 2 3" xfId="11058"/>
    <cellStyle name="Vírgula 7 8 2 2 3" xfId="11059"/>
    <cellStyle name="Vírgula 7 8 2 2 4" xfId="7544"/>
    <cellStyle name="Vírgula 7 8 2 2 5" xfId="12758"/>
    <cellStyle name="Vírgula 7 8 2 2 6" xfId="5719"/>
    <cellStyle name="Vírgula 7 8 2 3" xfId="3117"/>
    <cellStyle name="Vírgula 7 8 2 3 2" xfId="13783"/>
    <cellStyle name="Vírgula 7 8 2 3 3" xfId="11060"/>
    <cellStyle name="Vírgula 7 8 2 4" xfId="11061"/>
    <cellStyle name="Vírgula 7 8 2 5" xfId="6756"/>
    <cellStyle name="Vírgula 7 8 2 6" xfId="11970"/>
    <cellStyle name="Vírgula 7 8 2 7" xfId="4931"/>
    <cellStyle name="Vírgula 7 8 3" xfId="1947"/>
    <cellStyle name="Vírgula 7 8 3 2" xfId="3904"/>
    <cellStyle name="Vírgula 7 8 3 2 2" xfId="14570"/>
    <cellStyle name="Vírgula 7 8 3 2 3" xfId="11062"/>
    <cellStyle name="Vírgula 7 8 3 3" xfId="11063"/>
    <cellStyle name="Vírgula 7 8 3 4" xfId="7543"/>
    <cellStyle name="Vírgula 7 8 3 5" xfId="12757"/>
    <cellStyle name="Vírgula 7 8 3 6" xfId="5718"/>
    <cellStyle name="Vírgula 7 8 4" xfId="2750"/>
    <cellStyle name="Vírgula 7 8 4 2" xfId="13416"/>
    <cellStyle name="Vírgula 7 8 4 3" xfId="11064"/>
    <cellStyle name="Vírgula 7 8 5" xfId="11065"/>
    <cellStyle name="Vírgula 7 8 6" xfId="6389"/>
    <cellStyle name="Vírgula 7 8 7" xfId="11603"/>
    <cellStyle name="Vírgula 7 8 8" xfId="4564"/>
    <cellStyle name="Vírgula 7 9" xfId="357"/>
    <cellStyle name="Vírgula 7 9 2" xfId="979"/>
    <cellStyle name="Vírgula 7 9 2 2" xfId="1950"/>
    <cellStyle name="Vírgula 7 9 2 2 2" xfId="3907"/>
    <cellStyle name="Vírgula 7 9 2 2 2 2" xfId="14573"/>
    <cellStyle name="Vírgula 7 9 2 2 2 3" xfId="11066"/>
    <cellStyle name="Vírgula 7 9 2 2 3" xfId="11067"/>
    <cellStyle name="Vírgula 7 9 2 2 4" xfId="7546"/>
    <cellStyle name="Vírgula 7 9 2 2 5" xfId="12760"/>
    <cellStyle name="Vírgula 7 9 2 2 6" xfId="5721"/>
    <cellStyle name="Vírgula 7 9 2 3" xfId="3023"/>
    <cellStyle name="Vírgula 7 9 2 3 2" xfId="13689"/>
    <cellStyle name="Vírgula 7 9 2 3 3" xfId="11068"/>
    <cellStyle name="Vírgula 7 9 2 4" xfId="11069"/>
    <cellStyle name="Vírgula 7 9 2 5" xfId="6662"/>
    <cellStyle name="Vírgula 7 9 2 6" xfId="11876"/>
    <cellStyle name="Vírgula 7 9 2 7" xfId="4837"/>
    <cellStyle name="Vírgula 7 9 3" xfId="1949"/>
    <cellStyle name="Vírgula 7 9 3 2" xfId="3906"/>
    <cellStyle name="Vírgula 7 9 3 2 2" xfId="14572"/>
    <cellStyle name="Vírgula 7 9 3 2 3" xfId="11070"/>
    <cellStyle name="Vírgula 7 9 3 3" xfId="11071"/>
    <cellStyle name="Vírgula 7 9 3 4" xfId="7545"/>
    <cellStyle name="Vírgula 7 9 3 5" xfId="12759"/>
    <cellStyle name="Vírgula 7 9 3 6" xfId="5720"/>
    <cellStyle name="Vírgula 7 9 4" xfId="2566"/>
    <cellStyle name="Vírgula 7 9 4 2" xfId="13232"/>
    <cellStyle name="Vírgula 7 9 4 3" xfId="11072"/>
    <cellStyle name="Vírgula 7 9 5" xfId="11073"/>
    <cellStyle name="Vírgula 7 9 6" xfId="6205"/>
    <cellStyle name="Vírgula 7 9 7" xfId="11419"/>
    <cellStyle name="Vírgula 7 9 8" xfId="4380"/>
    <cellStyle name="Vírgula 8" xfId="59"/>
    <cellStyle name="Vírgula 8 10" xfId="1301"/>
    <cellStyle name="Vírgula 8 10 2" xfId="3258"/>
    <cellStyle name="Vírgula 8 10 2 2" xfId="13924"/>
    <cellStyle name="Vírgula 8 10 2 3" xfId="11074"/>
    <cellStyle name="Vírgula 8 10 3" xfId="11075"/>
    <cellStyle name="Vírgula 8 10 4" xfId="6897"/>
    <cellStyle name="Vírgula 8 10 5" xfId="12111"/>
    <cellStyle name="Vírgula 8 10 6" xfId="5072"/>
    <cellStyle name="Vírgula 8 11" xfId="245"/>
    <cellStyle name="Vírgula 8 11 2" xfId="2525"/>
    <cellStyle name="Vírgula 8 11 2 2" xfId="13191"/>
    <cellStyle name="Vírgula 8 11 2 3" xfId="11076"/>
    <cellStyle name="Vírgula 8 11 3" xfId="11077"/>
    <cellStyle name="Vírgula 8 11 4" xfId="6164"/>
    <cellStyle name="Vírgula 8 11 5" xfId="11378"/>
    <cellStyle name="Vírgula 8 11 6" xfId="4339"/>
    <cellStyle name="Vírgula 8 12" xfId="2141"/>
    <cellStyle name="Vírgula 8 12 2" xfId="3998"/>
    <cellStyle name="Vírgula 8 12 2 2" xfId="14661"/>
    <cellStyle name="Vírgula 8 12 2 3" xfId="11078"/>
    <cellStyle name="Vírgula 8 12 3" xfId="11079"/>
    <cellStyle name="Vírgula 8 12 4" xfId="7637"/>
    <cellStyle name="Vírgula 8 12 5" xfId="12848"/>
    <cellStyle name="Vírgula 8 12 6" xfId="5809"/>
    <cellStyle name="Vírgula 8 13" xfId="2290"/>
    <cellStyle name="Vírgula 8 13 2" xfId="4134"/>
    <cellStyle name="Vírgula 8 13 2 2" xfId="14797"/>
    <cellStyle name="Vírgula 8 13 2 3" xfId="11080"/>
    <cellStyle name="Vírgula 8 13 3" xfId="7773"/>
    <cellStyle name="Vírgula 8 13 4" xfId="12984"/>
    <cellStyle name="Vírgula 8 13 5" xfId="5945"/>
    <cellStyle name="Vírgula 8 14" xfId="2453"/>
    <cellStyle name="Vírgula 8 14 2" xfId="11081"/>
    <cellStyle name="Vírgula 8 14 3" xfId="13121"/>
    <cellStyle name="Vírgula 8 14 4" xfId="6051"/>
    <cellStyle name="Vírgula 8 15" xfId="11082"/>
    <cellStyle name="Vírgula 8 16" xfId="6092"/>
    <cellStyle name="Vírgula 8 17" xfId="11308"/>
    <cellStyle name="Vírgula 8 18" xfId="4269"/>
    <cellStyle name="Vírgula 8 2" xfId="107"/>
    <cellStyle name="Vírgula 8 2 10" xfId="2142"/>
    <cellStyle name="Vírgula 8 2 10 2" xfId="3999"/>
    <cellStyle name="Vírgula 8 2 10 2 2" xfId="14662"/>
    <cellStyle name="Vírgula 8 2 10 2 3" xfId="11083"/>
    <cellStyle name="Vírgula 8 2 10 3" xfId="11084"/>
    <cellStyle name="Vírgula 8 2 10 4" xfId="7638"/>
    <cellStyle name="Vírgula 8 2 10 5" xfId="12849"/>
    <cellStyle name="Vírgula 8 2 10 6" xfId="5810"/>
    <cellStyle name="Vírgula 8 2 11" xfId="2291"/>
    <cellStyle name="Vírgula 8 2 11 2" xfId="4135"/>
    <cellStyle name="Vírgula 8 2 11 2 2" xfId="14798"/>
    <cellStyle name="Vírgula 8 2 11 2 3" xfId="11085"/>
    <cellStyle name="Vírgula 8 2 11 3" xfId="7774"/>
    <cellStyle name="Vírgula 8 2 11 4" xfId="12985"/>
    <cellStyle name="Vírgula 8 2 11 5" xfId="5946"/>
    <cellStyle name="Vírgula 8 2 12" xfId="2465"/>
    <cellStyle name="Vírgula 8 2 12 2" xfId="11086"/>
    <cellStyle name="Vírgula 8 2 12 3" xfId="13133"/>
    <cellStyle name="Vírgula 8 2 12 4" xfId="6081"/>
    <cellStyle name="Vírgula 8 2 13" xfId="11087"/>
    <cellStyle name="Vírgula 8 2 14" xfId="6104"/>
    <cellStyle name="Vírgula 8 2 15" xfId="11320"/>
    <cellStyle name="Vírgula 8 2 16" xfId="4281"/>
    <cellStyle name="Vírgula 8 2 2" xfId="591"/>
    <cellStyle name="Vírgula 8 2 2 10" xfId="11519"/>
    <cellStyle name="Vírgula 8 2 2 11" xfId="4480"/>
    <cellStyle name="Vírgula 8 2 2 2" xfId="734"/>
    <cellStyle name="Vírgula 8 2 2 2 2" xfId="1199"/>
    <cellStyle name="Vírgula 8 2 2 2 2 2" xfId="1953"/>
    <cellStyle name="Vírgula 8 2 2 2 2 2 2" xfId="3910"/>
    <cellStyle name="Vírgula 8 2 2 2 2 2 2 2" xfId="14576"/>
    <cellStyle name="Vírgula 8 2 2 2 2 2 2 3" xfId="11088"/>
    <cellStyle name="Vírgula 8 2 2 2 2 2 3" xfId="11089"/>
    <cellStyle name="Vírgula 8 2 2 2 2 2 4" xfId="7549"/>
    <cellStyle name="Vírgula 8 2 2 2 2 2 5" xfId="12763"/>
    <cellStyle name="Vírgula 8 2 2 2 2 2 6" xfId="5724"/>
    <cellStyle name="Vírgula 8 2 2 2 2 3" xfId="3168"/>
    <cellStyle name="Vírgula 8 2 2 2 2 3 2" xfId="13834"/>
    <cellStyle name="Vírgula 8 2 2 2 2 3 3" xfId="11090"/>
    <cellStyle name="Vírgula 8 2 2 2 2 4" xfId="11091"/>
    <cellStyle name="Vírgula 8 2 2 2 2 5" xfId="6807"/>
    <cellStyle name="Vírgula 8 2 2 2 2 6" xfId="12021"/>
    <cellStyle name="Vírgula 8 2 2 2 2 7" xfId="4982"/>
    <cellStyle name="Vírgula 8 2 2 2 3" xfId="1952"/>
    <cellStyle name="Vírgula 8 2 2 2 3 2" xfId="3909"/>
    <cellStyle name="Vírgula 8 2 2 2 3 2 2" xfId="14575"/>
    <cellStyle name="Vírgula 8 2 2 2 3 2 3" xfId="11092"/>
    <cellStyle name="Vírgula 8 2 2 2 3 3" xfId="11093"/>
    <cellStyle name="Vírgula 8 2 2 2 3 4" xfId="7548"/>
    <cellStyle name="Vírgula 8 2 2 2 3 5" xfId="12762"/>
    <cellStyle name="Vírgula 8 2 2 2 3 6" xfId="5723"/>
    <cellStyle name="Vírgula 8 2 2 2 4" xfId="2801"/>
    <cellStyle name="Vírgula 8 2 2 2 4 2" xfId="13467"/>
    <cellStyle name="Vírgula 8 2 2 2 4 3" xfId="11094"/>
    <cellStyle name="Vírgula 8 2 2 2 5" xfId="11095"/>
    <cellStyle name="Vírgula 8 2 2 2 6" xfId="6440"/>
    <cellStyle name="Vírgula 8 2 2 2 7" xfId="11654"/>
    <cellStyle name="Vírgula 8 2 2 2 8" xfId="4615"/>
    <cellStyle name="Vírgula 8 2 2 3" xfId="887"/>
    <cellStyle name="Vírgula 8 2 2 3 2" xfId="1954"/>
    <cellStyle name="Vírgula 8 2 2 3 2 2" xfId="3911"/>
    <cellStyle name="Vírgula 8 2 2 3 2 2 2" xfId="14577"/>
    <cellStyle name="Vírgula 8 2 2 3 2 2 3" xfId="11096"/>
    <cellStyle name="Vírgula 8 2 2 3 2 3" xfId="11097"/>
    <cellStyle name="Vírgula 8 2 2 3 2 4" xfId="7550"/>
    <cellStyle name="Vírgula 8 2 2 3 2 5" xfId="12764"/>
    <cellStyle name="Vírgula 8 2 2 3 2 6" xfId="5725"/>
    <cellStyle name="Vírgula 8 2 2 3 3" xfId="2939"/>
    <cellStyle name="Vírgula 8 2 2 3 3 2" xfId="13605"/>
    <cellStyle name="Vírgula 8 2 2 3 3 3" xfId="11098"/>
    <cellStyle name="Vírgula 8 2 2 3 4" xfId="11099"/>
    <cellStyle name="Vírgula 8 2 2 3 5" xfId="6578"/>
    <cellStyle name="Vírgula 8 2 2 3 6" xfId="11792"/>
    <cellStyle name="Vírgula 8 2 2 3 7" xfId="4753"/>
    <cellStyle name="Vírgula 8 2 2 4" xfId="1951"/>
    <cellStyle name="Vírgula 8 2 2 4 2" xfId="3908"/>
    <cellStyle name="Vírgula 8 2 2 4 2 2" xfId="14574"/>
    <cellStyle name="Vírgula 8 2 2 4 2 3" xfId="11100"/>
    <cellStyle name="Vírgula 8 2 2 4 3" xfId="11101"/>
    <cellStyle name="Vírgula 8 2 2 4 4" xfId="7547"/>
    <cellStyle name="Vírgula 8 2 2 4 5" xfId="12761"/>
    <cellStyle name="Vírgula 8 2 2 4 6" xfId="5722"/>
    <cellStyle name="Vírgula 8 2 2 5" xfId="2194"/>
    <cellStyle name="Vírgula 8 2 2 5 2" xfId="4047"/>
    <cellStyle name="Vírgula 8 2 2 5 2 2" xfId="14710"/>
    <cellStyle name="Vírgula 8 2 2 5 2 3" xfId="11102"/>
    <cellStyle name="Vírgula 8 2 2 5 3" xfId="11103"/>
    <cellStyle name="Vírgula 8 2 2 5 4" xfId="7686"/>
    <cellStyle name="Vírgula 8 2 2 5 5" xfId="12897"/>
    <cellStyle name="Vírgula 8 2 2 5 6" xfId="5858"/>
    <cellStyle name="Vírgula 8 2 2 6" xfId="2338"/>
    <cellStyle name="Vírgula 8 2 2 6 2" xfId="4182"/>
    <cellStyle name="Vírgula 8 2 2 6 2 2" xfId="14845"/>
    <cellStyle name="Vírgula 8 2 2 6 2 3" xfId="11104"/>
    <cellStyle name="Vírgula 8 2 2 6 3" xfId="7821"/>
    <cellStyle name="Vírgula 8 2 2 6 4" xfId="13032"/>
    <cellStyle name="Vírgula 8 2 2 6 5" xfId="5993"/>
    <cellStyle name="Vírgula 8 2 2 7" xfId="2666"/>
    <cellStyle name="Vírgula 8 2 2 7 2" xfId="13332"/>
    <cellStyle name="Vírgula 8 2 2 7 3" xfId="11105"/>
    <cellStyle name="Vírgula 8 2 2 8" xfId="11106"/>
    <cellStyle name="Vírgula 8 2 2 9" xfId="6305"/>
    <cellStyle name="Vírgula 8 2 3" xfId="636"/>
    <cellStyle name="Vírgula 8 2 3 10" xfId="11562"/>
    <cellStyle name="Vírgula 8 2 3 11" xfId="4523"/>
    <cellStyle name="Vírgula 8 2 3 2" xfId="777"/>
    <cellStyle name="Vírgula 8 2 3 2 2" xfId="1242"/>
    <cellStyle name="Vírgula 8 2 3 2 2 2" xfId="1957"/>
    <cellStyle name="Vírgula 8 2 3 2 2 2 2" xfId="3914"/>
    <cellStyle name="Vírgula 8 2 3 2 2 2 2 2" xfId="14580"/>
    <cellStyle name="Vírgula 8 2 3 2 2 2 2 3" xfId="11107"/>
    <cellStyle name="Vírgula 8 2 3 2 2 2 3" xfId="11108"/>
    <cellStyle name="Vírgula 8 2 3 2 2 2 4" xfId="7553"/>
    <cellStyle name="Vírgula 8 2 3 2 2 2 5" xfId="12767"/>
    <cellStyle name="Vírgula 8 2 3 2 2 2 6" xfId="5728"/>
    <cellStyle name="Vírgula 8 2 3 2 2 3" xfId="3211"/>
    <cellStyle name="Vírgula 8 2 3 2 2 3 2" xfId="13877"/>
    <cellStyle name="Vírgula 8 2 3 2 2 3 3" xfId="11109"/>
    <cellStyle name="Vírgula 8 2 3 2 2 4" xfId="11110"/>
    <cellStyle name="Vírgula 8 2 3 2 2 5" xfId="6850"/>
    <cellStyle name="Vírgula 8 2 3 2 2 6" xfId="12064"/>
    <cellStyle name="Vírgula 8 2 3 2 2 7" xfId="5025"/>
    <cellStyle name="Vírgula 8 2 3 2 3" xfId="1956"/>
    <cellStyle name="Vírgula 8 2 3 2 3 2" xfId="3913"/>
    <cellStyle name="Vírgula 8 2 3 2 3 2 2" xfId="14579"/>
    <cellStyle name="Vírgula 8 2 3 2 3 2 3" xfId="11111"/>
    <cellStyle name="Vírgula 8 2 3 2 3 3" xfId="11112"/>
    <cellStyle name="Vírgula 8 2 3 2 3 4" xfId="7552"/>
    <cellStyle name="Vírgula 8 2 3 2 3 5" xfId="12766"/>
    <cellStyle name="Vírgula 8 2 3 2 3 6" xfId="5727"/>
    <cellStyle name="Vírgula 8 2 3 2 4" xfId="2844"/>
    <cellStyle name="Vírgula 8 2 3 2 4 2" xfId="13510"/>
    <cellStyle name="Vírgula 8 2 3 2 4 3" xfId="11113"/>
    <cellStyle name="Vírgula 8 2 3 2 5" xfId="11114"/>
    <cellStyle name="Vírgula 8 2 3 2 6" xfId="6483"/>
    <cellStyle name="Vírgula 8 2 3 2 7" xfId="11697"/>
    <cellStyle name="Vírgula 8 2 3 2 8" xfId="4658"/>
    <cellStyle name="Vírgula 8 2 3 3" xfId="930"/>
    <cellStyle name="Vírgula 8 2 3 3 2" xfId="1958"/>
    <cellStyle name="Vírgula 8 2 3 3 2 2" xfId="3915"/>
    <cellStyle name="Vírgula 8 2 3 3 2 2 2" xfId="14581"/>
    <cellStyle name="Vírgula 8 2 3 3 2 2 3" xfId="11115"/>
    <cellStyle name="Vírgula 8 2 3 3 2 3" xfId="11116"/>
    <cellStyle name="Vírgula 8 2 3 3 2 4" xfId="7554"/>
    <cellStyle name="Vírgula 8 2 3 3 2 5" xfId="12768"/>
    <cellStyle name="Vírgula 8 2 3 3 2 6" xfId="5729"/>
    <cellStyle name="Vírgula 8 2 3 3 3" xfId="2982"/>
    <cellStyle name="Vírgula 8 2 3 3 3 2" xfId="13648"/>
    <cellStyle name="Vírgula 8 2 3 3 3 3" xfId="11117"/>
    <cellStyle name="Vírgula 8 2 3 3 4" xfId="11118"/>
    <cellStyle name="Vírgula 8 2 3 3 5" xfId="6621"/>
    <cellStyle name="Vírgula 8 2 3 3 6" xfId="11835"/>
    <cellStyle name="Vírgula 8 2 3 3 7" xfId="4796"/>
    <cellStyle name="Vírgula 8 2 3 4" xfId="1955"/>
    <cellStyle name="Vírgula 8 2 3 4 2" xfId="3912"/>
    <cellStyle name="Vírgula 8 2 3 4 2 2" xfId="14578"/>
    <cellStyle name="Vírgula 8 2 3 4 2 3" xfId="11119"/>
    <cellStyle name="Vírgula 8 2 3 4 3" xfId="11120"/>
    <cellStyle name="Vírgula 8 2 3 4 4" xfId="7551"/>
    <cellStyle name="Vírgula 8 2 3 4 5" xfId="12765"/>
    <cellStyle name="Vírgula 8 2 3 4 6" xfId="5726"/>
    <cellStyle name="Vírgula 8 2 3 5" xfId="2237"/>
    <cellStyle name="Vírgula 8 2 3 5 2" xfId="4090"/>
    <cellStyle name="Vírgula 8 2 3 5 2 2" xfId="14753"/>
    <cellStyle name="Vírgula 8 2 3 5 2 3" xfId="11121"/>
    <cellStyle name="Vírgula 8 2 3 5 3" xfId="11122"/>
    <cellStyle name="Vírgula 8 2 3 5 4" xfId="7729"/>
    <cellStyle name="Vírgula 8 2 3 5 5" xfId="12940"/>
    <cellStyle name="Vírgula 8 2 3 5 6" xfId="5901"/>
    <cellStyle name="Vírgula 8 2 3 6" xfId="2381"/>
    <cellStyle name="Vírgula 8 2 3 6 2" xfId="4225"/>
    <cellStyle name="Vírgula 8 2 3 6 2 2" xfId="14888"/>
    <cellStyle name="Vírgula 8 2 3 6 2 3" xfId="11123"/>
    <cellStyle name="Vírgula 8 2 3 6 3" xfId="7864"/>
    <cellStyle name="Vírgula 8 2 3 6 4" xfId="13075"/>
    <cellStyle name="Vírgula 8 2 3 6 5" xfId="6036"/>
    <cellStyle name="Vírgula 8 2 3 7" xfId="2709"/>
    <cellStyle name="Vírgula 8 2 3 7 2" xfId="13375"/>
    <cellStyle name="Vírgula 8 2 3 7 3" xfId="11124"/>
    <cellStyle name="Vírgula 8 2 3 8" xfId="11125"/>
    <cellStyle name="Vírgula 8 2 3 9" xfId="6348"/>
    <cellStyle name="Vírgula 8 2 4" xfId="477"/>
    <cellStyle name="Vírgula 8 2 4 2" xfId="1039"/>
    <cellStyle name="Vírgula 8 2 4 2 2" xfId="1960"/>
    <cellStyle name="Vírgula 8 2 4 2 2 2" xfId="3917"/>
    <cellStyle name="Vírgula 8 2 4 2 2 2 2" xfId="14583"/>
    <cellStyle name="Vírgula 8 2 4 2 2 2 3" xfId="11126"/>
    <cellStyle name="Vírgula 8 2 4 2 2 3" xfId="11127"/>
    <cellStyle name="Vírgula 8 2 4 2 2 4" xfId="7556"/>
    <cellStyle name="Vírgula 8 2 4 2 2 5" xfId="12770"/>
    <cellStyle name="Vírgula 8 2 4 2 2 6" xfId="5731"/>
    <cellStyle name="Vírgula 8 2 4 2 3" xfId="3071"/>
    <cellStyle name="Vírgula 8 2 4 2 3 2" xfId="13737"/>
    <cellStyle name="Vírgula 8 2 4 2 3 3" xfId="11128"/>
    <cellStyle name="Vírgula 8 2 4 2 4" xfId="11129"/>
    <cellStyle name="Vírgula 8 2 4 2 5" xfId="6710"/>
    <cellStyle name="Vírgula 8 2 4 2 6" xfId="11924"/>
    <cellStyle name="Vírgula 8 2 4 2 7" xfId="4885"/>
    <cellStyle name="Vírgula 8 2 4 3" xfId="1959"/>
    <cellStyle name="Vírgula 8 2 4 3 2" xfId="3916"/>
    <cellStyle name="Vírgula 8 2 4 3 2 2" xfId="14582"/>
    <cellStyle name="Vírgula 8 2 4 3 2 3" xfId="11130"/>
    <cellStyle name="Vírgula 8 2 4 3 3" xfId="11131"/>
    <cellStyle name="Vírgula 8 2 4 3 4" xfId="7555"/>
    <cellStyle name="Vírgula 8 2 4 3 5" xfId="12769"/>
    <cellStyle name="Vírgula 8 2 4 3 6" xfId="5730"/>
    <cellStyle name="Vírgula 8 2 4 4" xfId="2619"/>
    <cellStyle name="Vírgula 8 2 4 4 2" xfId="13285"/>
    <cellStyle name="Vírgula 8 2 4 4 3" xfId="11132"/>
    <cellStyle name="Vírgula 8 2 4 5" xfId="11133"/>
    <cellStyle name="Vírgula 8 2 4 6" xfId="6258"/>
    <cellStyle name="Vírgula 8 2 4 7" xfId="11472"/>
    <cellStyle name="Vírgula 8 2 4 8" xfId="4433"/>
    <cellStyle name="Vírgula 8 2 5" xfId="686"/>
    <cellStyle name="Vírgula 8 2 5 2" xfId="1152"/>
    <cellStyle name="Vírgula 8 2 5 2 2" xfId="1962"/>
    <cellStyle name="Vírgula 8 2 5 2 2 2" xfId="3919"/>
    <cellStyle name="Vírgula 8 2 5 2 2 2 2" xfId="14585"/>
    <cellStyle name="Vírgula 8 2 5 2 2 2 3" xfId="11134"/>
    <cellStyle name="Vírgula 8 2 5 2 2 3" xfId="11135"/>
    <cellStyle name="Vírgula 8 2 5 2 2 4" xfId="7558"/>
    <cellStyle name="Vírgula 8 2 5 2 2 5" xfId="12772"/>
    <cellStyle name="Vírgula 8 2 5 2 2 6" xfId="5733"/>
    <cellStyle name="Vírgula 8 2 5 2 3" xfId="3121"/>
    <cellStyle name="Vírgula 8 2 5 2 3 2" xfId="13787"/>
    <cellStyle name="Vírgula 8 2 5 2 3 3" xfId="11136"/>
    <cellStyle name="Vírgula 8 2 5 2 4" xfId="11137"/>
    <cellStyle name="Vírgula 8 2 5 2 5" xfId="6760"/>
    <cellStyle name="Vírgula 8 2 5 2 6" xfId="11974"/>
    <cellStyle name="Vírgula 8 2 5 2 7" xfId="4935"/>
    <cellStyle name="Vírgula 8 2 5 3" xfId="1961"/>
    <cellStyle name="Vírgula 8 2 5 3 2" xfId="3918"/>
    <cellStyle name="Vírgula 8 2 5 3 2 2" xfId="14584"/>
    <cellStyle name="Vírgula 8 2 5 3 2 3" xfId="11138"/>
    <cellStyle name="Vírgula 8 2 5 3 3" xfId="11139"/>
    <cellStyle name="Vírgula 8 2 5 3 4" xfId="7557"/>
    <cellStyle name="Vírgula 8 2 5 3 5" xfId="12771"/>
    <cellStyle name="Vírgula 8 2 5 3 6" xfId="5732"/>
    <cellStyle name="Vírgula 8 2 5 4" xfId="2754"/>
    <cellStyle name="Vírgula 8 2 5 4 2" xfId="13420"/>
    <cellStyle name="Vírgula 8 2 5 4 3" xfId="11140"/>
    <cellStyle name="Vírgula 8 2 5 5" xfId="11141"/>
    <cellStyle name="Vírgula 8 2 5 6" xfId="6393"/>
    <cellStyle name="Vírgula 8 2 5 7" xfId="11607"/>
    <cellStyle name="Vírgula 8 2 5 8" xfId="4568"/>
    <cellStyle name="Vírgula 8 2 6" xfId="361"/>
    <cellStyle name="Vírgula 8 2 6 2" xfId="983"/>
    <cellStyle name="Vírgula 8 2 6 2 2" xfId="1964"/>
    <cellStyle name="Vírgula 8 2 6 2 2 2" xfId="3921"/>
    <cellStyle name="Vírgula 8 2 6 2 2 2 2" xfId="14587"/>
    <cellStyle name="Vírgula 8 2 6 2 2 2 3" xfId="11142"/>
    <cellStyle name="Vírgula 8 2 6 2 2 3" xfId="11143"/>
    <cellStyle name="Vírgula 8 2 6 2 2 4" xfId="7560"/>
    <cellStyle name="Vírgula 8 2 6 2 2 5" xfId="12774"/>
    <cellStyle name="Vírgula 8 2 6 2 2 6" xfId="5735"/>
    <cellStyle name="Vírgula 8 2 6 2 3" xfId="3027"/>
    <cellStyle name="Vírgula 8 2 6 2 3 2" xfId="13693"/>
    <cellStyle name="Vírgula 8 2 6 2 3 3" xfId="11144"/>
    <cellStyle name="Vírgula 8 2 6 2 4" xfId="11145"/>
    <cellStyle name="Vírgula 8 2 6 2 5" xfId="6666"/>
    <cellStyle name="Vírgula 8 2 6 2 6" xfId="11880"/>
    <cellStyle name="Vírgula 8 2 6 2 7" xfId="4841"/>
    <cellStyle name="Vírgula 8 2 6 3" xfId="1963"/>
    <cellStyle name="Vírgula 8 2 6 3 2" xfId="3920"/>
    <cellStyle name="Vírgula 8 2 6 3 2 2" xfId="14586"/>
    <cellStyle name="Vírgula 8 2 6 3 2 3" xfId="11146"/>
    <cellStyle name="Vírgula 8 2 6 3 3" xfId="11147"/>
    <cellStyle name="Vírgula 8 2 6 3 4" xfId="7559"/>
    <cellStyle name="Vírgula 8 2 6 3 5" xfId="12773"/>
    <cellStyle name="Vírgula 8 2 6 3 6" xfId="5734"/>
    <cellStyle name="Vírgula 8 2 6 4" xfId="2570"/>
    <cellStyle name="Vírgula 8 2 6 4 2" xfId="13236"/>
    <cellStyle name="Vírgula 8 2 6 4 3" xfId="11148"/>
    <cellStyle name="Vírgula 8 2 6 5" xfId="11149"/>
    <cellStyle name="Vírgula 8 2 6 6" xfId="6209"/>
    <cellStyle name="Vírgula 8 2 6 7" xfId="11423"/>
    <cellStyle name="Vírgula 8 2 6 8" xfId="4384"/>
    <cellStyle name="Vírgula 8 2 7" xfId="836"/>
    <cellStyle name="Vírgula 8 2 7 2" xfId="1965"/>
    <cellStyle name="Vírgula 8 2 7 2 2" xfId="3922"/>
    <cellStyle name="Vírgula 8 2 7 2 2 2" xfId="14588"/>
    <cellStyle name="Vírgula 8 2 7 2 2 3" xfId="11150"/>
    <cellStyle name="Vírgula 8 2 7 2 3" xfId="11151"/>
    <cellStyle name="Vírgula 8 2 7 2 4" xfId="7561"/>
    <cellStyle name="Vírgula 8 2 7 2 5" xfId="12775"/>
    <cellStyle name="Vírgula 8 2 7 2 6" xfId="5736"/>
    <cellStyle name="Vírgula 8 2 7 3" xfId="2892"/>
    <cellStyle name="Vírgula 8 2 7 3 2" xfId="13558"/>
    <cellStyle name="Vírgula 8 2 7 3 3" xfId="11152"/>
    <cellStyle name="Vírgula 8 2 7 4" xfId="11153"/>
    <cellStyle name="Vírgula 8 2 7 5" xfId="6531"/>
    <cellStyle name="Vírgula 8 2 7 6" xfId="11745"/>
    <cellStyle name="Vírgula 8 2 7 7" xfId="4706"/>
    <cellStyle name="Vírgula 8 2 8" xfId="1302"/>
    <cellStyle name="Vírgula 8 2 8 2" xfId="3259"/>
    <cellStyle name="Vírgula 8 2 8 2 2" xfId="13925"/>
    <cellStyle name="Vírgula 8 2 8 2 3" xfId="11154"/>
    <cellStyle name="Vírgula 8 2 8 3" xfId="11155"/>
    <cellStyle name="Vírgula 8 2 8 4" xfId="6898"/>
    <cellStyle name="Vírgula 8 2 8 5" xfId="12112"/>
    <cellStyle name="Vírgula 8 2 8 6" xfId="5073"/>
    <cellStyle name="Vírgula 8 2 9" xfId="246"/>
    <cellStyle name="Vírgula 8 2 9 2" xfId="2526"/>
    <cellStyle name="Vírgula 8 2 9 2 2" xfId="13192"/>
    <cellStyle name="Vírgula 8 2 9 2 3" xfId="11156"/>
    <cellStyle name="Vírgula 8 2 9 3" xfId="11157"/>
    <cellStyle name="Vírgula 8 2 9 4" xfId="6165"/>
    <cellStyle name="Vírgula 8 2 9 5" xfId="11379"/>
    <cellStyle name="Vírgula 8 2 9 6" xfId="4340"/>
    <cellStyle name="Vírgula 8 3" xfId="144"/>
    <cellStyle name="Vírgula 8 3 10" xfId="2143"/>
    <cellStyle name="Vírgula 8 3 10 2" xfId="4000"/>
    <cellStyle name="Vírgula 8 3 10 2 2" xfId="14663"/>
    <cellStyle name="Vírgula 8 3 10 2 3" xfId="11158"/>
    <cellStyle name="Vírgula 8 3 10 3" xfId="11159"/>
    <cellStyle name="Vírgula 8 3 10 4" xfId="7639"/>
    <cellStyle name="Vírgula 8 3 10 5" xfId="12850"/>
    <cellStyle name="Vírgula 8 3 10 6" xfId="5811"/>
    <cellStyle name="Vírgula 8 3 11" xfId="2292"/>
    <cellStyle name="Vírgula 8 3 11 2" xfId="4136"/>
    <cellStyle name="Vírgula 8 3 11 2 2" xfId="14799"/>
    <cellStyle name="Vírgula 8 3 11 2 3" xfId="11160"/>
    <cellStyle name="Vírgula 8 3 11 3" xfId="7775"/>
    <cellStyle name="Vírgula 8 3 11 4" xfId="12986"/>
    <cellStyle name="Vírgula 8 3 11 5" xfId="5947"/>
    <cellStyle name="Vírgula 8 3 12" xfId="2480"/>
    <cellStyle name="Vírgula 8 3 12 2" xfId="11161"/>
    <cellStyle name="Vírgula 8 3 12 3" xfId="13148"/>
    <cellStyle name="Vírgula 8 3 12 4" xfId="6082"/>
    <cellStyle name="Vírgula 8 3 13" xfId="11162"/>
    <cellStyle name="Vírgula 8 3 14" xfId="6119"/>
    <cellStyle name="Vírgula 8 3 15" xfId="11335"/>
    <cellStyle name="Vírgula 8 3 16" xfId="4296"/>
    <cellStyle name="Vírgula 8 3 2" xfId="592"/>
    <cellStyle name="Vírgula 8 3 2 10" xfId="11520"/>
    <cellStyle name="Vírgula 8 3 2 11" xfId="4481"/>
    <cellStyle name="Vírgula 8 3 2 2" xfId="735"/>
    <cellStyle name="Vírgula 8 3 2 2 2" xfId="1200"/>
    <cellStyle name="Vírgula 8 3 2 2 2 2" xfId="1968"/>
    <cellStyle name="Vírgula 8 3 2 2 2 2 2" xfId="3925"/>
    <cellStyle name="Vírgula 8 3 2 2 2 2 2 2" xfId="14591"/>
    <cellStyle name="Vírgula 8 3 2 2 2 2 2 3" xfId="11163"/>
    <cellStyle name="Vírgula 8 3 2 2 2 2 3" xfId="11164"/>
    <cellStyle name="Vírgula 8 3 2 2 2 2 4" xfId="7564"/>
    <cellStyle name="Vírgula 8 3 2 2 2 2 5" xfId="12778"/>
    <cellStyle name="Vírgula 8 3 2 2 2 2 6" xfId="5739"/>
    <cellStyle name="Vírgula 8 3 2 2 2 3" xfId="3169"/>
    <cellStyle name="Vírgula 8 3 2 2 2 3 2" xfId="13835"/>
    <cellStyle name="Vírgula 8 3 2 2 2 3 3" xfId="11165"/>
    <cellStyle name="Vírgula 8 3 2 2 2 4" xfId="11166"/>
    <cellStyle name="Vírgula 8 3 2 2 2 5" xfId="6808"/>
    <cellStyle name="Vírgula 8 3 2 2 2 6" xfId="12022"/>
    <cellStyle name="Vírgula 8 3 2 2 2 7" xfId="4983"/>
    <cellStyle name="Vírgula 8 3 2 2 3" xfId="1967"/>
    <cellStyle name="Vírgula 8 3 2 2 3 2" xfId="3924"/>
    <cellStyle name="Vírgula 8 3 2 2 3 2 2" xfId="14590"/>
    <cellStyle name="Vírgula 8 3 2 2 3 2 3" xfId="11167"/>
    <cellStyle name="Vírgula 8 3 2 2 3 3" xfId="11168"/>
    <cellStyle name="Vírgula 8 3 2 2 3 4" xfId="7563"/>
    <cellStyle name="Vírgula 8 3 2 2 3 5" xfId="12777"/>
    <cellStyle name="Vírgula 8 3 2 2 3 6" xfId="5738"/>
    <cellStyle name="Vírgula 8 3 2 2 4" xfId="2802"/>
    <cellStyle name="Vírgula 8 3 2 2 4 2" xfId="13468"/>
    <cellStyle name="Vírgula 8 3 2 2 4 3" xfId="11169"/>
    <cellStyle name="Vírgula 8 3 2 2 5" xfId="11170"/>
    <cellStyle name="Vírgula 8 3 2 2 6" xfId="6441"/>
    <cellStyle name="Vírgula 8 3 2 2 7" xfId="11655"/>
    <cellStyle name="Vírgula 8 3 2 2 8" xfId="4616"/>
    <cellStyle name="Vírgula 8 3 2 3" xfId="888"/>
    <cellStyle name="Vírgula 8 3 2 3 2" xfId="1969"/>
    <cellStyle name="Vírgula 8 3 2 3 2 2" xfId="3926"/>
    <cellStyle name="Vírgula 8 3 2 3 2 2 2" xfId="14592"/>
    <cellStyle name="Vírgula 8 3 2 3 2 2 3" xfId="11171"/>
    <cellStyle name="Vírgula 8 3 2 3 2 3" xfId="11172"/>
    <cellStyle name="Vírgula 8 3 2 3 2 4" xfId="7565"/>
    <cellStyle name="Vírgula 8 3 2 3 2 5" xfId="12779"/>
    <cellStyle name="Vírgula 8 3 2 3 2 6" xfId="5740"/>
    <cellStyle name="Vírgula 8 3 2 3 3" xfId="2940"/>
    <cellStyle name="Vírgula 8 3 2 3 3 2" xfId="13606"/>
    <cellStyle name="Vírgula 8 3 2 3 3 3" xfId="11173"/>
    <cellStyle name="Vírgula 8 3 2 3 4" xfId="11174"/>
    <cellStyle name="Vírgula 8 3 2 3 5" xfId="6579"/>
    <cellStyle name="Vírgula 8 3 2 3 6" xfId="11793"/>
    <cellStyle name="Vírgula 8 3 2 3 7" xfId="4754"/>
    <cellStyle name="Vírgula 8 3 2 4" xfId="1966"/>
    <cellStyle name="Vírgula 8 3 2 4 2" xfId="3923"/>
    <cellStyle name="Vírgula 8 3 2 4 2 2" xfId="14589"/>
    <cellStyle name="Vírgula 8 3 2 4 2 3" xfId="11175"/>
    <cellStyle name="Vírgula 8 3 2 4 3" xfId="11176"/>
    <cellStyle name="Vírgula 8 3 2 4 4" xfId="7562"/>
    <cellStyle name="Vírgula 8 3 2 4 5" xfId="12776"/>
    <cellStyle name="Vírgula 8 3 2 4 6" xfId="5737"/>
    <cellStyle name="Vírgula 8 3 2 5" xfId="2195"/>
    <cellStyle name="Vírgula 8 3 2 5 2" xfId="4048"/>
    <cellStyle name="Vírgula 8 3 2 5 2 2" xfId="14711"/>
    <cellStyle name="Vírgula 8 3 2 5 2 3" xfId="11177"/>
    <cellStyle name="Vírgula 8 3 2 5 3" xfId="11178"/>
    <cellStyle name="Vírgula 8 3 2 5 4" xfId="7687"/>
    <cellStyle name="Vírgula 8 3 2 5 5" xfId="12898"/>
    <cellStyle name="Vírgula 8 3 2 5 6" xfId="5859"/>
    <cellStyle name="Vírgula 8 3 2 6" xfId="2339"/>
    <cellStyle name="Vírgula 8 3 2 6 2" xfId="4183"/>
    <cellStyle name="Vírgula 8 3 2 6 2 2" xfId="14846"/>
    <cellStyle name="Vírgula 8 3 2 6 2 3" xfId="11179"/>
    <cellStyle name="Vírgula 8 3 2 6 3" xfId="7822"/>
    <cellStyle name="Vírgula 8 3 2 6 4" xfId="13033"/>
    <cellStyle name="Vírgula 8 3 2 6 5" xfId="5994"/>
    <cellStyle name="Vírgula 8 3 2 7" xfId="2667"/>
    <cellStyle name="Vírgula 8 3 2 7 2" xfId="13333"/>
    <cellStyle name="Vírgula 8 3 2 7 3" xfId="11180"/>
    <cellStyle name="Vírgula 8 3 2 8" xfId="11181"/>
    <cellStyle name="Vírgula 8 3 2 9" xfId="6306"/>
    <cellStyle name="Vírgula 8 3 3" xfId="637"/>
    <cellStyle name="Vírgula 8 3 3 10" xfId="11563"/>
    <cellStyle name="Vírgula 8 3 3 11" xfId="4524"/>
    <cellStyle name="Vírgula 8 3 3 2" xfId="778"/>
    <cellStyle name="Vírgula 8 3 3 2 2" xfId="1243"/>
    <cellStyle name="Vírgula 8 3 3 2 2 2" xfId="1972"/>
    <cellStyle name="Vírgula 8 3 3 2 2 2 2" xfId="3929"/>
    <cellStyle name="Vírgula 8 3 3 2 2 2 2 2" xfId="14595"/>
    <cellStyle name="Vírgula 8 3 3 2 2 2 2 3" xfId="11182"/>
    <cellStyle name="Vírgula 8 3 3 2 2 2 3" xfId="11183"/>
    <cellStyle name="Vírgula 8 3 3 2 2 2 4" xfId="7568"/>
    <cellStyle name="Vírgula 8 3 3 2 2 2 5" xfId="12782"/>
    <cellStyle name="Vírgula 8 3 3 2 2 2 6" xfId="5743"/>
    <cellStyle name="Vírgula 8 3 3 2 2 3" xfId="3212"/>
    <cellStyle name="Vírgula 8 3 3 2 2 3 2" xfId="13878"/>
    <cellStyle name="Vírgula 8 3 3 2 2 3 3" xfId="11184"/>
    <cellStyle name="Vírgula 8 3 3 2 2 4" xfId="11185"/>
    <cellStyle name="Vírgula 8 3 3 2 2 5" xfId="6851"/>
    <cellStyle name="Vírgula 8 3 3 2 2 6" xfId="12065"/>
    <cellStyle name="Vírgula 8 3 3 2 2 7" xfId="5026"/>
    <cellStyle name="Vírgula 8 3 3 2 3" xfId="1971"/>
    <cellStyle name="Vírgula 8 3 3 2 3 2" xfId="3928"/>
    <cellStyle name="Vírgula 8 3 3 2 3 2 2" xfId="14594"/>
    <cellStyle name="Vírgula 8 3 3 2 3 2 3" xfId="11186"/>
    <cellStyle name="Vírgula 8 3 3 2 3 3" xfId="11187"/>
    <cellStyle name="Vírgula 8 3 3 2 3 4" xfId="7567"/>
    <cellStyle name="Vírgula 8 3 3 2 3 5" xfId="12781"/>
    <cellStyle name="Vírgula 8 3 3 2 3 6" xfId="5742"/>
    <cellStyle name="Vírgula 8 3 3 2 4" xfId="2845"/>
    <cellStyle name="Vírgula 8 3 3 2 4 2" xfId="13511"/>
    <cellStyle name="Vírgula 8 3 3 2 4 3" xfId="11188"/>
    <cellStyle name="Vírgula 8 3 3 2 5" xfId="11189"/>
    <cellStyle name="Vírgula 8 3 3 2 6" xfId="6484"/>
    <cellStyle name="Vírgula 8 3 3 2 7" xfId="11698"/>
    <cellStyle name="Vírgula 8 3 3 2 8" xfId="4659"/>
    <cellStyle name="Vírgula 8 3 3 3" xfId="931"/>
    <cellStyle name="Vírgula 8 3 3 3 2" xfId="1973"/>
    <cellStyle name="Vírgula 8 3 3 3 2 2" xfId="3930"/>
    <cellStyle name="Vírgula 8 3 3 3 2 2 2" xfId="14596"/>
    <cellStyle name="Vírgula 8 3 3 3 2 2 3" xfId="11190"/>
    <cellStyle name="Vírgula 8 3 3 3 2 3" xfId="11191"/>
    <cellStyle name="Vírgula 8 3 3 3 2 4" xfId="7569"/>
    <cellStyle name="Vírgula 8 3 3 3 2 5" xfId="12783"/>
    <cellStyle name="Vírgula 8 3 3 3 2 6" xfId="5744"/>
    <cellStyle name="Vírgula 8 3 3 3 3" xfId="2983"/>
    <cellStyle name="Vírgula 8 3 3 3 3 2" xfId="13649"/>
    <cellStyle name="Vírgula 8 3 3 3 3 3" xfId="11192"/>
    <cellStyle name="Vírgula 8 3 3 3 4" xfId="11193"/>
    <cellStyle name="Vírgula 8 3 3 3 5" xfId="6622"/>
    <cellStyle name="Vírgula 8 3 3 3 6" xfId="11836"/>
    <cellStyle name="Vírgula 8 3 3 3 7" xfId="4797"/>
    <cellStyle name="Vírgula 8 3 3 4" xfId="1970"/>
    <cellStyle name="Vírgula 8 3 3 4 2" xfId="3927"/>
    <cellStyle name="Vírgula 8 3 3 4 2 2" xfId="14593"/>
    <cellStyle name="Vírgula 8 3 3 4 2 3" xfId="11194"/>
    <cellStyle name="Vírgula 8 3 3 4 3" xfId="11195"/>
    <cellStyle name="Vírgula 8 3 3 4 4" xfId="7566"/>
    <cellStyle name="Vírgula 8 3 3 4 5" xfId="12780"/>
    <cellStyle name="Vírgula 8 3 3 4 6" xfId="5741"/>
    <cellStyle name="Vírgula 8 3 3 5" xfId="2238"/>
    <cellStyle name="Vírgula 8 3 3 5 2" xfId="4091"/>
    <cellStyle name="Vírgula 8 3 3 5 2 2" xfId="14754"/>
    <cellStyle name="Vírgula 8 3 3 5 2 3" xfId="11196"/>
    <cellStyle name="Vírgula 8 3 3 5 3" xfId="11197"/>
    <cellStyle name="Vírgula 8 3 3 5 4" xfId="7730"/>
    <cellStyle name="Vírgula 8 3 3 5 5" xfId="12941"/>
    <cellStyle name="Vírgula 8 3 3 5 6" xfId="5902"/>
    <cellStyle name="Vírgula 8 3 3 6" xfId="2382"/>
    <cellStyle name="Vírgula 8 3 3 6 2" xfId="4226"/>
    <cellStyle name="Vírgula 8 3 3 6 2 2" xfId="14889"/>
    <cellStyle name="Vírgula 8 3 3 6 2 3" xfId="11198"/>
    <cellStyle name="Vírgula 8 3 3 6 3" xfId="7865"/>
    <cellStyle name="Vírgula 8 3 3 6 4" xfId="13076"/>
    <cellStyle name="Vírgula 8 3 3 6 5" xfId="6037"/>
    <cellStyle name="Vírgula 8 3 3 7" xfId="2710"/>
    <cellStyle name="Vírgula 8 3 3 7 2" xfId="13376"/>
    <cellStyle name="Vírgula 8 3 3 7 3" xfId="11199"/>
    <cellStyle name="Vírgula 8 3 3 8" xfId="11200"/>
    <cellStyle name="Vírgula 8 3 3 9" xfId="6349"/>
    <cellStyle name="Vírgula 8 3 4" xfId="478"/>
    <cellStyle name="Vírgula 8 3 4 2" xfId="1040"/>
    <cellStyle name="Vírgula 8 3 4 2 2" xfId="1975"/>
    <cellStyle name="Vírgula 8 3 4 2 2 2" xfId="3932"/>
    <cellStyle name="Vírgula 8 3 4 2 2 2 2" xfId="14598"/>
    <cellStyle name="Vírgula 8 3 4 2 2 2 3" xfId="11201"/>
    <cellStyle name="Vírgula 8 3 4 2 2 3" xfId="11202"/>
    <cellStyle name="Vírgula 8 3 4 2 2 4" xfId="7571"/>
    <cellStyle name="Vírgula 8 3 4 2 2 5" xfId="12785"/>
    <cellStyle name="Vírgula 8 3 4 2 2 6" xfId="5746"/>
    <cellStyle name="Vírgula 8 3 4 2 3" xfId="3072"/>
    <cellStyle name="Vírgula 8 3 4 2 3 2" xfId="13738"/>
    <cellStyle name="Vírgula 8 3 4 2 3 3" xfId="11203"/>
    <cellStyle name="Vírgula 8 3 4 2 4" xfId="11204"/>
    <cellStyle name="Vírgula 8 3 4 2 5" xfId="6711"/>
    <cellStyle name="Vírgula 8 3 4 2 6" xfId="11925"/>
    <cellStyle name="Vírgula 8 3 4 2 7" xfId="4886"/>
    <cellStyle name="Vírgula 8 3 4 3" xfId="1974"/>
    <cellStyle name="Vírgula 8 3 4 3 2" xfId="3931"/>
    <cellStyle name="Vírgula 8 3 4 3 2 2" xfId="14597"/>
    <cellStyle name="Vírgula 8 3 4 3 2 3" xfId="11205"/>
    <cellStyle name="Vírgula 8 3 4 3 3" xfId="11206"/>
    <cellStyle name="Vírgula 8 3 4 3 4" xfId="7570"/>
    <cellStyle name="Vírgula 8 3 4 3 5" xfId="12784"/>
    <cellStyle name="Vírgula 8 3 4 3 6" xfId="5745"/>
    <cellStyle name="Vírgula 8 3 4 4" xfId="2620"/>
    <cellStyle name="Vírgula 8 3 4 4 2" xfId="13286"/>
    <cellStyle name="Vírgula 8 3 4 4 3" xfId="11207"/>
    <cellStyle name="Vírgula 8 3 4 5" xfId="11208"/>
    <cellStyle name="Vírgula 8 3 4 6" xfId="6259"/>
    <cellStyle name="Vírgula 8 3 4 7" xfId="11473"/>
    <cellStyle name="Vírgula 8 3 4 8" xfId="4434"/>
    <cellStyle name="Vírgula 8 3 5" xfId="687"/>
    <cellStyle name="Vírgula 8 3 5 2" xfId="1153"/>
    <cellStyle name="Vírgula 8 3 5 2 2" xfId="1977"/>
    <cellStyle name="Vírgula 8 3 5 2 2 2" xfId="3934"/>
    <cellStyle name="Vírgula 8 3 5 2 2 2 2" xfId="14600"/>
    <cellStyle name="Vírgula 8 3 5 2 2 2 3" xfId="11209"/>
    <cellStyle name="Vírgula 8 3 5 2 2 3" xfId="11210"/>
    <cellStyle name="Vírgula 8 3 5 2 2 4" xfId="7573"/>
    <cellStyle name="Vírgula 8 3 5 2 2 5" xfId="12787"/>
    <cellStyle name="Vírgula 8 3 5 2 2 6" xfId="5748"/>
    <cellStyle name="Vírgula 8 3 5 2 3" xfId="3122"/>
    <cellStyle name="Vírgula 8 3 5 2 3 2" xfId="13788"/>
    <cellStyle name="Vírgula 8 3 5 2 3 3" xfId="11211"/>
    <cellStyle name="Vírgula 8 3 5 2 4" xfId="11212"/>
    <cellStyle name="Vírgula 8 3 5 2 5" xfId="6761"/>
    <cellStyle name="Vírgula 8 3 5 2 6" xfId="11975"/>
    <cellStyle name="Vírgula 8 3 5 2 7" xfId="4936"/>
    <cellStyle name="Vírgula 8 3 5 3" xfId="1976"/>
    <cellStyle name="Vírgula 8 3 5 3 2" xfId="3933"/>
    <cellStyle name="Vírgula 8 3 5 3 2 2" xfId="14599"/>
    <cellStyle name="Vírgula 8 3 5 3 2 3" xfId="11213"/>
    <cellStyle name="Vírgula 8 3 5 3 3" xfId="11214"/>
    <cellStyle name="Vírgula 8 3 5 3 4" xfId="7572"/>
    <cellStyle name="Vírgula 8 3 5 3 5" xfId="12786"/>
    <cellStyle name="Vírgula 8 3 5 3 6" xfId="5747"/>
    <cellStyle name="Vírgula 8 3 5 4" xfId="2755"/>
    <cellStyle name="Vírgula 8 3 5 4 2" xfId="13421"/>
    <cellStyle name="Vírgula 8 3 5 4 3" xfId="11215"/>
    <cellStyle name="Vírgula 8 3 5 5" xfId="11216"/>
    <cellStyle name="Vírgula 8 3 5 6" xfId="6394"/>
    <cellStyle name="Vírgula 8 3 5 7" xfId="11608"/>
    <cellStyle name="Vírgula 8 3 5 8" xfId="4569"/>
    <cellStyle name="Vírgula 8 3 6" xfId="362"/>
    <cellStyle name="Vírgula 8 3 6 2" xfId="984"/>
    <cellStyle name="Vírgula 8 3 6 2 2" xfId="1979"/>
    <cellStyle name="Vírgula 8 3 6 2 2 2" xfId="3936"/>
    <cellStyle name="Vírgula 8 3 6 2 2 2 2" xfId="14602"/>
    <cellStyle name="Vírgula 8 3 6 2 2 2 3" xfId="11217"/>
    <cellStyle name="Vírgula 8 3 6 2 2 3" xfId="11218"/>
    <cellStyle name="Vírgula 8 3 6 2 2 4" xfId="7575"/>
    <cellStyle name="Vírgula 8 3 6 2 2 5" xfId="12789"/>
    <cellStyle name="Vírgula 8 3 6 2 2 6" xfId="5750"/>
    <cellStyle name="Vírgula 8 3 6 2 3" xfId="3028"/>
    <cellStyle name="Vírgula 8 3 6 2 3 2" xfId="13694"/>
    <cellStyle name="Vírgula 8 3 6 2 3 3" xfId="11219"/>
    <cellStyle name="Vírgula 8 3 6 2 4" xfId="11220"/>
    <cellStyle name="Vírgula 8 3 6 2 5" xfId="6667"/>
    <cellStyle name="Vírgula 8 3 6 2 6" xfId="11881"/>
    <cellStyle name="Vírgula 8 3 6 2 7" xfId="4842"/>
    <cellStyle name="Vírgula 8 3 6 3" xfId="1978"/>
    <cellStyle name="Vírgula 8 3 6 3 2" xfId="3935"/>
    <cellStyle name="Vírgula 8 3 6 3 2 2" xfId="14601"/>
    <cellStyle name="Vírgula 8 3 6 3 2 3" xfId="11221"/>
    <cellStyle name="Vírgula 8 3 6 3 3" xfId="11222"/>
    <cellStyle name="Vírgula 8 3 6 3 4" xfId="7574"/>
    <cellStyle name="Vírgula 8 3 6 3 5" xfId="12788"/>
    <cellStyle name="Vírgula 8 3 6 3 6" xfId="5749"/>
    <cellStyle name="Vírgula 8 3 6 4" xfId="2571"/>
    <cellStyle name="Vírgula 8 3 6 4 2" xfId="13237"/>
    <cellStyle name="Vírgula 8 3 6 4 3" xfId="11223"/>
    <cellStyle name="Vírgula 8 3 6 5" xfId="11224"/>
    <cellStyle name="Vírgula 8 3 6 6" xfId="6210"/>
    <cellStyle name="Vírgula 8 3 6 7" xfId="11424"/>
    <cellStyle name="Vírgula 8 3 6 8" xfId="4385"/>
    <cellStyle name="Vírgula 8 3 7" xfId="837"/>
    <cellStyle name="Vírgula 8 3 7 2" xfId="1980"/>
    <cellStyle name="Vírgula 8 3 7 2 2" xfId="3937"/>
    <cellStyle name="Vírgula 8 3 7 2 2 2" xfId="14603"/>
    <cellStyle name="Vírgula 8 3 7 2 2 3" xfId="11225"/>
    <cellStyle name="Vírgula 8 3 7 2 3" xfId="11226"/>
    <cellStyle name="Vírgula 8 3 7 2 4" xfId="7576"/>
    <cellStyle name="Vírgula 8 3 7 2 5" xfId="12790"/>
    <cellStyle name="Vírgula 8 3 7 2 6" xfId="5751"/>
    <cellStyle name="Vírgula 8 3 7 3" xfId="2893"/>
    <cellStyle name="Vírgula 8 3 7 3 2" xfId="13559"/>
    <cellStyle name="Vírgula 8 3 7 3 3" xfId="11227"/>
    <cellStyle name="Vírgula 8 3 7 4" xfId="11228"/>
    <cellStyle name="Vírgula 8 3 7 5" xfId="6532"/>
    <cellStyle name="Vírgula 8 3 7 6" xfId="11746"/>
    <cellStyle name="Vírgula 8 3 7 7" xfId="4707"/>
    <cellStyle name="Vírgula 8 3 8" xfId="1303"/>
    <cellStyle name="Vírgula 8 3 8 2" xfId="3260"/>
    <cellStyle name="Vírgula 8 3 8 2 2" xfId="13926"/>
    <cellStyle name="Vírgula 8 3 8 2 3" xfId="11229"/>
    <cellStyle name="Vírgula 8 3 8 3" xfId="11230"/>
    <cellStyle name="Vírgula 8 3 8 4" xfId="6899"/>
    <cellStyle name="Vírgula 8 3 8 5" xfId="12113"/>
    <cellStyle name="Vírgula 8 3 8 6" xfId="5074"/>
    <cellStyle name="Vírgula 8 3 9" xfId="247"/>
    <cellStyle name="Vírgula 8 3 9 2" xfId="2527"/>
    <cellStyle name="Vírgula 8 3 9 2 2" xfId="13193"/>
    <cellStyle name="Vírgula 8 3 9 2 3" xfId="11231"/>
    <cellStyle name="Vírgula 8 3 9 3" xfId="11232"/>
    <cellStyle name="Vírgula 8 3 9 4" xfId="6166"/>
    <cellStyle name="Vírgula 8 3 9 5" xfId="11380"/>
    <cellStyle name="Vírgula 8 3 9 6" xfId="4341"/>
    <cellStyle name="Vírgula 8 4" xfId="590"/>
    <cellStyle name="Vírgula 8 4 10" xfId="11518"/>
    <cellStyle name="Vírgula 8 4 11" xfId="4479"/>
    <cellStyle name="Vírgula 8 4 2" xfId="733"/>
    <cellStyle name="Vírgula 8 4 2 2" xfId="1198"/>
    <cellStyle name="Vírgula 8 4 2 2 2" xfId="1983"/>
    <cellStyle name="Vírgula 8 4 2 2 2 2" xfId="3940"/>
    <cellStyle name="Vírgula 8 4 2 2 2 2 2" xfId="14606"/>
    <cellStyle name="Vírgula 8 4 2 2 2 2 3" xfId="11233"/>
    <cellStyle name="Vírgula 8 4 2 2 2 3" xfId="11234"/>
    <cellStyle name="Vírgula 8 4 2 2 2 4" xfId="7579"/>
    <cellStyle name="Vírgula 8 4 2 2 2 5" xfId="12793"/>
    <cellStyle name="Vírgula 8 4 2 2 2 6" xfId="5754"/>
    <cellStyle name="Vírgula 8 4 2 2 3" xfId="3167"/>
    <cellStyle name="Vírgula 8 4 2 2 3 2" xfId="13833"/>
    <cellStyle name="Vírgula 8 4 2 2 3 3" xfId="11235"/>
    <cellStyle name="Vírgula 8 4 2 2 4" xfId="11236"/>
    <cellStyle name="Vírgula 8 4 2 2 5" xfId="6806"/>
    <cellStyle name="Vírgula 8 4 2 2 6" xfId="12020"/>
    <cellStyle name="Vírgula 8 4 2 2 7" xfId="4981"/>
    <cellStyle name="Vírgula 8 4 2 3" xfId="1982"/>
    <cellStyle name="Vírgula 8 4 2 3 2" xfId="3939"/>
    <cellStyle name="Vírgula 8 4 2 3 2 2" xfId="14605"/>
    <cellStyle name="Vírgula 8 4 2 3 2 3" xfId="11237"/>
    <cellStyle name="Vírgula 8 4 2 3 3" xfId="11238"/>
    <cellStyle name="Vírgula 8 4 2 3 4" xfId="7578"/>
    <cellStyle name="Vírgula 8 4 2 3 5" xfId="12792"/>
    <cellStyle name="Vírgula 8 4 2 3 6" xfId="5753"/>
    <cellStyle name="Vírgula 8 4 2 4" xfId="2800"/>
    <cellStyle name="Vírgula 8 4 2 4 2" xfId="13466"/>
    <cellStyle name="Vírgula 8 4 2 4 3" xfId="11239"/>
    <cellStyle name="Vírgula 8 4 2 5" xfId="11240"/>
    <cellStyle name="Vírgula 8 4 2 6" xfId="6439"/>
    <cellStyle name="Vírgula 8 4 2 7" xfId="11653"/>
    <cellStyle name="Vírgula 8 4 2 8" xfId="4614"/>
    <cellStyle name="Vírgula 8 4 3" xfId="886"/>
    <cellStyle name="Vírgula 8 4 3 2" xfId="1984"/>
    <cellStyle name="Vírgula 8 4 3 2 2" xfId="3941"/>
    <cellStyle name="Vírgula 8 4 3 2 2 2" xfId="14607"/>
    <cellStyle name="Vírgula 8 4 3 2 2 3" xfId="11241"/>
    <cellStyle name="Vírgula 8 4 3 2 3" xfId="11242"/>
    <cellStyle name="Vírgula 8 4 3 2 4" xfId="7580"/>
    <cellStyle name="Vírgula 8 4 3 2 5" xfId="12794"/>
    <cellStyle name="Vírgula 8 4 3 2 6" xfId="5755"/>
    <cellStyle name="Vírgula 8 4 3 3" xfId="2938"/>
    <cellStyle name="Vírgula 8 4 3 3 2" xfId="13604"/>
    <cellStyle name="Vírgula 8 4 3 3 3" xfId="11243"/>
    <cellStyle name="Vírgula 8 4 3 4" xfId="11244"/>
    <cellStyle name="Vírgula 8 4 3 5" xfId="6577"/>
    <cellStyle name="Vírgula 8 4 3 6" xfId="11791"/>
    <cellStyle name="Vírgula 8 4 3 7" xfId="4752"/>
    <cellStyle name="Vírgula 8 4 4" xfId="1981"/>
    <cellStyle name="Vírgula 8 4 4 2" xfId="3938"/>
    <cellStyle name="Vírgula 8 4 4 2 2" xfId="14604"/>
    <cellStyle name="Vírgula 8 4 4 2 3" xfId="11245"/>
    <cellStyle name="Vírgula 8 4 4 3" xfId="11246"/>
    <cellStyle name="Vírgula 8 4 4 4" xfId="7577"/>
    <cellStyle name="Vírgula 8 4 4 5" xfId="12791"/>
    <cellStyle name="Vírgula 8 4 4 6" xfId="5752"/>
    <cellStyle name="Vírgula 8 4 5" xfId="2193"/>
    <cellStyle name="Vírgula 8 4 5 2" xfId="4046"/>
    <cellStyle name="Vírgula 8 4 5 2 2" xfId="14709"/>
    <cellStyle name="Vírgula 8 4 5 2 3" xfId="11247"/>
    <cellStyle name="Vírgula 8 4 5 3" xfId="11248"/>
    <cellStyle name="Vírgula 8 4 5 4" xfId="7685"/>
    <cellStyle name="Vírgula 8 4 5 5" xfId="12896"/>
    <cellStyle name="Vírgula 8 4 5 6" xfId="5857"/>
    <cellStyle name="Vírgula 8 4 6" xfId="2337"/>
    <cellStyle name="Vírgula 8 4 6 2" xfId="4181"/>
    <cellStyle name="Vírgula 8 4 6 2 2" xfId="14844"/>
    <cellStyle name="Vírgula 8 4 6 2 3" xfId="11249"/>
    <cellStyle name="Vírgula 8 4 6 3" xfId="7820"/>
    <cellStyle name="Vírgula 8 4 6 4" xfId="13031"/>
    <cellStyle name="Vírgula 8 4 6 5" xfId="5992"/>
    <cellStyle name="Vírgula 8 4 7" xfId="2665"/>
    <cellStyle name="Vírgula 8 4 7 2" xfId="13331"/>
    <cellStyle name="Vírgula 8 4 7 3" xfId="11250"/>
    <cellStyle name="Vírgula 8 4 8" xfId="11251"/>
    <cellStyle name="Vírgula 8 4 9" xfId="6304"/>
    <cellStyle name="Vírgula 8 5" xfId="635"/>
    <cellStyle name="Vírgula 8 5 10" xfId="11561"/>
    <cellStyle name="Vírgula 8 5 11" xfId="4522"/>
    <cellStyle name="Vírgula 8 5 2" xfId="776"/>
    <cellStyle name="Vírgula 8 5 2 2" xfId="1241"/>
    <cellStyle name="Vírgula 8 5 2 2 2" xfId="1987"/>
    <cellStyle name="Vírgula 8 5 2 2 2 2" xfId="3944"/>
    <cellStyle name="Vírgula 8 5 2 2 2 2 2" xfId="14610"/>
    <cellStyle name="Vírgula 8 5 2 2 2 2 3" xfId="11252"/>
    <cellStyle name="Vírgula 8 5 2 2 2 3" xfId="11253"/>
    <cellStyle name="Vírgula 8 5 2 2 2 4" xfId="7583"/>
    <cellStyle name="Vírgula 8 5 2 2 2 5" xfId="12797"/>
    <cellStyle name="Vírgula 8 5 2 2 2 6" xfId="5758"/>
    <cellStyle name="Vírgula 8 5 2 2 3" xfId="3210"/>
    <cellStyle name="Vírgula 8 5 2 2 3 2" xfId="13876"/>
    <cellStyle name="Vírgula 8 5 2 2 3 3" xfId="11254"/>
    <cellStyle name="Vírgula 8 5 2 2 4" xfId="11255"/>
    <cellStyle name="Vírgula 8 5 2 2 5" xfId="6849"/>
    <cellStyle name="Vírgula 8 5 2 2 6" xfId="12063"/>
    <cellStyle name="Vírgula 8 5 2 2 7" xfId="5024"/>
    <cellStyle name="Vírgula 8 5 2 3" xfId="1986"/>
    <cellStyle name="Vírgula 8 5 2 3 2" xfId="3943"/>
    <cellStyle name="Vírgula 8 5 2 3 2 2" xfId="14609"/>
    <cellStyle name="Vírgula 8 5 2 3 2 3" xfId="11256"/>
    <cellStyle name="Vírgula 8 5 2 3 3" xfId="11257"/>
    <cellStyle name="Vírgula 8 5 2 3 4" xfId="7582"/>
    <cellStyle name="Vírgula 8 5 2 3 5" xfId="12796"/>
    <cellStyle name="Vírgula 8 5 2 3 6" xfId="5757"/>
    <cellStyle name="Vírgula 8 5 2 4" xfId="2843"/>
    <cellStyle name="Vírgula 8 5 2 4 2" xfId="13509"/>
    <cellStyle name="Vírgula 8 5 2 4 3" xfId="11258"/>
    <cellStyle name="Vírgula 8 5 2 5" xfId="11259"/>
    <cellStyle name="Vírgula 8 5 2 6" xfId="6482"/>
    <cellStyle name="Vírgula 8 5 2 7" xfId="11696"/>
    <cellStyle name="Vírgula 8 5 2 8" xfId="4657"/>
    <cellStyle name="Vírgula 8 5 3" xfId="929"/>
    <cellStyle name="Vírgula 8 5 3 2" xfId="1988"/>
    <cellStyle name="Vírgula 8 5 3 2 2" xfId="3945"/>
    <cellStyle name="Vírgula 8 5 3 2 2 2" xfId="14611"/>
    <cellStyle name="Vírgula 8 5 3 2 2 3" xfId="11260"/>
    <cellStyle name="Vírgula 8 5 3 2 3" xfId="11261"/>
    <cellStyle name="Vírgula 8 5 3 2 4" xfId="7584"/>
    <cellStyle name="Vírgula 8 5 3 2 5" xfId="12798"/>
    <cellStyle name="Vírgula 8 5 3 2 6" xfId="5759"/>
    <cellStyle name="Vírgula 8 5 3 3" xfId="2981"/>
    <cellStyle name="Vírgula 8 5 3 3 2" xfId="13647"/>
    <cellStyle name="Vírgula 8 5 3 3 3" xfId="11262"/>
    <cellStyle name="Vírgula 8 5 3 4" xfId="11263"/>
    <cellStyle name="Vírgula 8 5 3 5" xfId="6620"/>
    <cellStyle name="Vírgula 8 5 3 6" xfId="11834"/>
    <cellStyle name="Vírgula 8 5 3 7" xfId="4795"/>
    <cellStyle name="Vírgula 8 5 4" xfId="1985"/>
    <cellStyle name="Vírgula 8 5 4 2" xfId="3942"/>
    <cellStyle name="Vírgula 8 5 4 2 2" xfId="14608"/>
    <cellStyle name="Vírgula 8 5 4 2 3" xfId="11264"/>
    <cellStyle name="Vírgula 8 5 4 3" xfId="11265"/>
    <cellStyle name="Vírgula 8 5 4 4" xfId="7581"/>
    <cellStyle name="Vírgula 8 5 4 5" xfId="12795"/>
    <cellStyle name="Vírgula 8 5 4 6" xfId="5756"/>
    <cellStyle name="Vírgula 8 5 5" xfId="2236"/>
    <cellStyle name="Vírgula 8 5 5 2" xfId="4089"/>
    <cellStyle name="Vírgula 8 5 5 2 2" xfId="14752"/>
    <cellStyle name="Vírgula 8 5 5 2 3" xfId="11266"/>
    <cellStyle name="Vírgula 8 5 5 3" xfId="11267"/>
    <cellStyle name="Vírgula 8 5 5 4" xfId="7728"/>
    <cellStyle name="Vírgula 8 5 5 5" xfId="12939"/>
    <cellStyle name="Vírgula 8 5 5 6" xfId="5900"/>
    <cellStyle name="Vírgula 8 5 6" xfId="2380"/>
    <cellStyle name="Vírgula 8 5 6 2" xfId="4224"/>
    <cellStyle name="Vírgula 8 5 6 2 2" xfId="14887"/>
    <cellStyle name="Vírgula 8 5 6 2 3" xfId="11268"/>
    <cellStyle name="Vírgula 8 5 6 3" xfId="7863"/>
    <cellStyle name="Vírgula 8 5 6 4" xfId="13074"/>
    <cellStyle name="Vírgula 8 5 6 5" xfId="6035"/>
    <cellStyle name="Vírgula 8 5 7" xfId="2708"/>
    <cellStyle name="Vírgula 8 5 7 2" xfId="13374"/>
    <cellStyle name="Vírgula 8 5 7 3" xfId="11269"/>
    <cellStyle name="Vírgula 8 5 8" xfId="11270"/>
    <cellStyle name="Vírgula 8 5 9" xfId="6347"/>
    <cellStyle name="Vírgula 8 6" xfId="476"/>
    <cellStyle name="Vírgula 8 6 2" xfId="1038"/>
    <cellStyle name="Vírgula 8 6 2 2" xfId="1990"/>
    <cellStyle name="Vírgula 8 6 2 2 2" xfId="3947"/>
    <cellStyle name="Vírgula 8 6 2 2 2 2" xfId="14613"/>
    <cellStyle name="Vírgula 8 6 2 2 2 3" xfId="11271"/>
    <cellStyle name="Vírgula 8 6 2 2 3" xfId="11272"/>
    <cellStyle name="Vírgula 8 6 2 2 4" xfId="7586"/>
    <cellStyle name="Vírgula 8 6 2 2 5" xfId="12800"/>
    <cellStyle name="Vírgula 8 6 2 2 6" xfId="5761"/>
    <cellStyle name="Vírgula 8 6 2 3" xfId="3070"/>
    <cellStyle name="Vírgula 8 6 2 3 2" xfId="13736"/>
    <cellStyle name="Vírgula 8 6 2 3 3" xfId="11273"/>
    <cellStyle name="Vírgula 8 6 2 4" xfId="11274"/>
    <cellStyle name="Vírgula 8 6 2 5" xfId="6709"/>
    <cellStyle name="Vírgula 8 6 2 6" xfId="11923"/>
    <cellStyle name="Vírgula 8 6 2 7" xfId="4884"/>
    <cellStyle name="Vírgula 8 6 3" xfId="1989"/>
    <cellStyle name="Vírgula 8 6 3 2" xfId="3946"/>
    <cellStyle name="Vírgula 8 6 3 2 2" xfId="14612"/>
    <cellStyle name="Vírgula 8 6 3 2 3" xfId="11275"/>
    <cellStyle name="Vírgula 8 6 3 3" xfId="11276"/>
    <cellStyle name="Vírgula 8 6 3 4" xfId="7585"/>
    <cellStyle name="Vírgula 8 6 3 5" xfId="12799"/>
    <cellStyle name="Vírgula 8 6 3 6" xfId="5760"/>
    <cellStyle name="Vírgula 8 6 4" xfId="2618"/>
    <cellStyle name="Vírgula 8 6 4 2" xfId="13284"/>
    <cellStyle name="Vírgula 8 6 4 3" xfId="11277"/>
    <cellStyle name="Vírgula 8 6 5" xfId="11278"/>
    <cellStyle name="Vírgula 8 6 6" xfId="6257"/>
    <cellStyle name="Vírgula 8 6 7" xfId="11471"/>
    <cellStyle name="Vírgula 8 6 8" xfId="4432"/>
    <cellStyle name="Vírgula 8 7" xfId="685"/>
    <cellStyle name="Vírgula 8 7 2" xfId="1151"/>
    <cellStyle name="Vírgula 8 7 2 2" xfId="1992"/>
    <cellStyle name="Vírgula 8 7 2 2 2" xfId="3949"/>
    <cellStyle name="Vírgula 8 7 2 2 2 2" xfId="14615"/>
    <cellStyle name="Vírgula 8 7 2 2 2 3" xfId="11279"/>
    <cellStyle name="Vírgula 8 7 2 2 3" xfId="11280"/>
    <cellStyle name="Vírgula 8 7 2 2 4" xfId="7588"/>
    <cellStyle name="Vírgula 8 7 2 2 5" xfId="12802"/>
    <cellStyle name="Vírgula 8 7 2 2 6" xfId="5763"/>
    <cellStyle name="Vírgula 8 7 2 3" xfId="3120"/>
    <cellStyle name="Vírgula 8 7 2 3 2" xfId="13786"/>
    <cellStyle name="Vírgula 8 7 2 3 3" xfId="11281"/>
    <cellStyle name="Vírgula 8 7 2 4" xfId="11282"/>
    <cellStyle name="Vírgula 8 7 2 5" xfId="6759"/>
    <cellStyle name="Vírgula 8 7 2 6" xfId="11973"/>
    <cellStyle name="Vírgula 8 7 2 7" xfId="4934"/>
    <cellStyle name="Vírgula 8 7 3" xfId="1991"/>
    <cellStyle name="Vírgula 8 7 3 2" xfId="3948"/>
    <cellStyle name="Vírgula 8 7 3 2 2" xfId="14614"/>
    <cellStyle name="Vírgula 8 7 3 2 3" xfId="11283"/>
    <cellStyle name="Vírgula 8 7 3 3" xfId="11284"/>
    <cellStyle name="Vírgula 8 7 3 4" xfId="7587"/>
    <cellStyle name="Vírgula 8 7 3 5" xfId="12801"/>
    <cellStyle name="Vírgula 8 7 3 6" xfId="5762"/>
    <cellStyle name="Vírgula 8 7 4" xfId="2753"/>
    <cellStyle name="Vírgula 8 7 4 2" xfId="13419"/>
    <cellStyle name="Vírgula 8 7 4 3" xfId="11285"/>
    <cellStyle name="Vírgula 8 7 5" xfId="11286"/>
    <cellStyle name="Vírgula 8 7 6" xfId="6392"/>
    <cellStyle name="Vírgula 8 7 7" xfId="11606"/>
    <cellStyle name="Vírgula 8 7 8" xfId="4567"/>
    <cellStyle name="Vírgula 8 8" xfId="360"/>
    <cellStyle name="Vírgula 8 8 2" xfId="982"/>
    <cellStyle name="Vírgula 8 8 2 2" xfId="1994"/>
    <cellStyle name="Vírgula 8 8 2 2 2" xfId="3951"/>
    <cellStyle name="Vírgula 8 8 2 2 2 2" xfId="14617"/>
    <cellStyle name="Vírgula 8 8 2 2 2 3" xfId="11287"/>
    <cellStyle name="Vírgula 8 8 2 2 3" xfId="11288"/>
    <cellStyle name="Vírgula 8 8 2 2 4" xfId="7590"/>
    <cellStyle name="Vírgula 8 8 2 2 5" xfId="12804"/>
    <cellStyle name="Vírgula 8 8 2 2 6" xfId="5765"/>
    <cellStyle name="Vírgula 8 8 2 3" xfId="3026"/>
    <cellStyle name="Vírgula 8 8 2 3 2" xfId="13692"/>
    <cellStyle name="Vírgula 8 8 2 3 3" xfId="11289"/>
    <cellStyle name="Vírgula 8 8 2 4" xfId="11290"/>
    <cellStyle name="Vírgula 8 8 2 5" xfId="6665"/>
    <cellStyle name="Vírgula 8 8 2 6" xfId="11879"/>
    <cellStyle name="Vírgula 8 8 2 7" xfId="4840"/>
    <cellStyle name="Vírgula 8 8 3" xfId="1993"/>
    <cellStyle name="Vírgula 8 8 3 2" xfId="3950"/>
    <cellStyle name="Vírgula 8 8 3 2 2" xfId="14616"/>
    <cellStyle name="Vírgula 8 8 3 2 3" xfId="11291"/>
    <cellStyle name="Vírgula 8 8 3 3" xfId="11292"/>
    <cellStyle name="Vírgula 8 8 3 4" xfId="7589"/>
    <cellStyle name="Vírgula 8 8 3 5" xfId="12803"/>
    <cellStyle name="Vírgula 8 8 3 6" xfId="5764"/>
    <cellStyle name="Vírgula 8 8 4" xfId="2569"/>
    <cellStyle name="Vírgula 8 8 4 2" xfId="13235"/>
    <cellStyle name="Vírgula 8 8 4 3" xfId="11293"/>
    <cellStyle name="Vírgula 8 8 5" xfId="11294"/>
    <cellStyle name="Vírgula 8 8 6" xfId="6208"/>
    <cellStyle name="Vírgula 8 8 7" xfId="11422"/>
    <cellStyle name="Vírgula 8 8 8" xfId="4383"/>
    <cellStyle name="Vírgula 8 9" xfId="835"/>
    <cellStyle name="Vírgula 8 9 2" xfId="1995"/>
    <cellStyle name="Vírgula 8 9 2 2" xfId="3952"/>
    <cellStyle name="Vírgula 8 9 2 2 2" xfId="14618"/>
    <cellStyle name="Vírgula 8 9 2 2 3" xfId="11295"/>
    <cellStyle name="Vírgula 8 9 2 3" xfId="11296"/>
    <cellStyle name="Vírgula 8 9 2 4" xfId="7591"/>
    <cellStyle name="Vírgula 8 9 2 5" xfId="12805"/>
    <cellStyle name="Vírgula 8 9 2 6" xfId="5766"/>
    <cellStyle name="Vírgula 8 9 3" xfId="2891"/>
    <cellStyle name="Vírgula 8 9 3 2" xfId="13557"/>
    <cellStyle name="Vírgula 8 9 3 3" xfId="11297"/>
    <cellStyle name="Vírgula 8 9 4" xfId="11298"/>
    <cellStyle name="Vírgula 8 9 5" xfId="6530"/>
    <cellStyle name="Vírgula 8 9 6" xfId="11744"/>
    <cellStyle name="Vírgula 8 9 7" xfId="4705"/>
    <cellStyle name="Vírgula 9" xfId="60"/>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0"/>
  <sheetViews>
    <sheetView showGridLines="0" tabSelected="1" view="pageBreakPreview" topLeftCell="A616" zoomScale="70" zoomScaleNormal="70" zoomScaleSheetLayoutView="70" workbookViewId="0">
      <selection activeCell="C17" sqref="C17"/>
    </sheetView>
  </sheetViews>
  <sheetFormatPr defaultColWidth="9" defaultRowHeight="18.75" customHeight="1" outlineLevelRow="1"/>
  <cols>
    <col min="1" max="1" width="1.3984375" style="89" customWidth="1"/>
    <col min="2" max="2" width="8.59765625" style="90" customWidth="1"/>
    <col min="3" max="3" width="13.3984375" style="90" customWidth="1"/>
    <col min="4" max="4" width="11.3984375" style="90" customWidth="1"/>
    <col min="5" max="5" width="65.8984375" style="91" customWidth="1"/>
    <col min="6" max="6" width="6.59765625" style="89" customWidth="1"/>
    <col min="7" max="7" width="11.5" style="104" customWidth="1"/>
    <col min="8" max="8" width="13.69921875" style="103" customWidth="1"/>
    <col min="9" max="9" width="13.69921875" style="137" customWidth="1"/>
    <col min="10" max="10" width="16.19921875" style="137" customWidth="1"/>
    <col min="11" max="16384" width="9" style="137"/>
  </cols>
  <sheetData>
    <row r="1" spans="1:10" ht="15" customHeight="1">
      <c r="A1" s="121"/>
      <c r="B1" s="276" t="s">
        <v>1134</v>
      </c>
      <c r="C1" s="276"/>
      <c r="D1" s="276"/>
      <c r="E1" s="276"/>
      <c r="F1" s="276"/>
      <c r="G1" s="276"/>
      <c r="H1" s="276"/>
      <c r="I1" s="276"/>
      <c r="J1" s="277"/>
    </row>
    <row r="2" spans="1:10" ht="15" customHeight="1">
      <c r="A2" s="120"/>
      <c r="B2" s="278"/>
      <c r="C2" s="278"/>
      <c r="D2" s="278"/>
      <c r="E2" s="278"/>
      <c r="F2" s="278"/>
      <c r="G2" s="278"/>
      <c r="H2" s="278"/>
      <c r="I2" s="278"/>
      <c r="J2" s="279"/>
    </row>
    <row r="3" spans="1:10" ht="15" customHeight="1" thickBot="1">
      <c r="A3" s="120"/>
      <c r="B3" s="280"/>
      <c r="C3" s="280"/>
      <c r="D3" s="280"/>
      <c r="E3" s="280"/>
      <c r="F3" s="280"/>
      <c r="G3" s="280"/>
      <c r="H3" s="280"/>
      <c r="I3" s="280"/>
      <c r="J3" s="281"/>
    </row>
    <row r="4" spans="1:10" ht="12.75" customHeight="1">
      <c r="A4" s="82"/>
      <c r="B4" s="83"/>
      <c r="C4" s="83"/>
      <c r="D4" s="83"/>
      <c r="E4" s="82"/>
      <c r="F4" s="82"/>
      <c r="G4" s="110"/>
      <c r="H4" s="110"/>
      <c r="I4" s="82"/>
      <c r="J4" s="82"/>
    </row>
    <row r="5" spans="1:10" ht="18.75" customHeight="1">
      <c r="A5" s="123"/>
      <c r="B5" s="81" t="s">
        <v>1165</v>
      </c>
      <c r="C5" s="84"/>
      <c r="D5" s="84"/>
      <c r="E5" s="85"/>
      <c r="F5" s="122"/>
      <c r="G5" s="109"/>
      <c r="H5" s="108"/>
      <c r="I5" s="86"/>
      <c r="J5" s="86"/>
    </row>
    <row r="6" spans="1:10" ht="18.75" customHeight="1">
      <c r="A6" s="123"/>
      <c r="B6" s="81" t="s">
        <v>1164</v>
      </c>
      <c r="C6" s="84"/>
      <c r="D6" s="84"/>
      <c r="E6" s="85"/>
      <c r="F6" s="122"/>
      <c r="G6" s="109"/>
      <c r="H6" s="108"/>
      <c r="I6" s="86"/>
      <c r="J6" s="86"/>
    </row>
    <row r="7" spans="1:10" ht="18.75" customHeight="1">
      <c r="A7" s="138"/>
      <c r="B7" s="81" t="s">
        <v>1172</v>
      </c>
      <c r="C7" s="84"/>
      <c r="D7" s="84"/>
      <c r="E7" s="85"/>
      <c r="F7" s="122"/>
      <c r="G7" s="130" t="s">
        <v>161</v>
      </c>
      <c r="H7" s="131"/>
      <c r="I7" s="132" t="s">
        <v>498</v>
      </c>
      <c r="J7" s="141">
        <v>0.28749999999999998</v>
      </c>
    </row>
    <row r="8" spans="1:10" ht="18.75" customHeight="1">
      <c r="A8" s="95"/>
      <c r="B8" s="81"/>
      <c r="C8" s="95"/>
      <c r="D8" s="95"/>
      <c r="E8" s="95"/>
      <c r="F8" s="95"/>
      <c r="G8" s="95"/>
      <c r="H8" s="95"/>
      <c r="I8" s="95"/>
      <c r="J8" s="95"/>
    </row>
    <row r="10" spans="1:10" ht="18.75" customHeight="1">
      <c r="A10" s="87"/>
      <c r="B10" s="136"/>
      <c r="C10" s="136"/>
      <c r="D10" s="136"/>
      <c r="E10" s="113"/>
      <c r="F10" s="136"/>
      <c r="G10" s="114"/>
      <c r="H10" s="115"/>
      <c r="I10" s="116"/>
      <c r="J10" s="115"/>
    </row>
    <row r="11" spans="1:10" ht="18.75" customHeight="1" thickBot="1">
      <c r="A11" s="87"/>
      <c r="B11" s="87"/>
      <c r="C11" s="87"/>
      <c r="D11" s="87"/>
      <c r="E11" s="123"/>
      <c r="F11" s="87"/>
      <c r="G11" s="111"/>
      <c r="H11" s="112"/>
      <c r="I11" s="95"/>
      <c r="J11" s="2"/>
    </row>
    <row r="12" spans="1:10" ht="39.75" customHeight="1" thickBot="1">
      <c r="A12" s="88"/>
      <c r="B12" s="124" t="s">
        <v>36</v>
      </c>
      <c r="C12" s="125" t="s">
        <v>37</v>
      </c>
      <c r="D12" s="125" t="s">
        <v>38</v>
      </c>
      <c r="E12" s="125" t="s">
        <v>39</v>
      </c>
      <c r="F12" s="126" t="s">
        <v>497</v>
      </c>
      <c r="G12" s="127" t="s">
        <v>40</v>
      </c>
      <c r="H12" s="128" t="s">
        <v>523</v>
      </c>
      <c r="I12" s="128" t="s">
        <v>524</v>
      </c>
      <c r="J12" s="129" t="s">
        <v>41</v>
      </c>
    </row>
    <row r="13" spans="1:10" ht="18.75" customHeight="1">
      <c r="A13" s="138"/>
      <c r="B13" s="145"/>
      <c r="C13" s="145"/>
      <c r="D13" s="268"/>
      <c r="E13" s="148"/>
      <c r="F13" s="145"/>
      <c r="G13" s="149"/>
      <c r="H13" s="149"/>
      <c r="I13" s="150"/>
      <c r="J13" s="150"/>
    </row>
    <row r="14" spans="1:10" ht="18.75" customHeight="1">
      <c r="A14" s="138"/>
      <c r="B14" s="145"/>
      <c r="C14" s="145"/>
      <c r="D14" s="147"/>
      <c r="E14" s="148"/>
      <c r="F14" s="145"/>
      <c r="G14" s="149"/>
      <c r="H14" s="149"/>
      <c r="I14" s="189"/>
      <c r="J14" s="189"/>
    </row>
    <row r="15" spans="1:10" ht="18.75" customHeight="1">
      <c r="A15" s="138"/>
      <c r="B15" s="102">
        <v>1</v>
      </c>
      <c r="C15" s="102"/>
      <c r="D15" s="102"/>
      <c r="E15" s="94" t="s">
        <v>61</v>
      </c>
      <c r="F15" s="94"/>
      <c r="G15" s="1"/>
      <c r="H15" s="133"/>
      <c r="I15" s="94"/>
      <c r="J15" s="119"/>
    </row>
    <row r="16" spans="1:10" ht="84.9" customHeight="1" outlineLevel="1">
      <c r="A16" s="138"/>
      <c r="B16" s="145" t="s">
        <v>42</v>
      </c>
      <c r="C16" s="145" t="s">
        <v>1136</v>
      </c>
      <c r="D16" s="147" t="s">
        <v>64</v>
      </c>
      <c r="E16" s="148" t="s">
        <v>1135</v>
      </c>
      <c r="F16" s="145" t="s">
        <v>62</v>
      </c>
      <c r="G16" s="149">
        <v>10</v>
      </c>
      <c r="H16" s="149">
        <v>297.88</v>
      </c>
      <c r="I16" s="150">
        <f>H16*J7+H16</f>
        <v>383.52049999999997</v>
      </c>
      <c r="J16" s="150">
        <f>G16*I16</f>
        <v>3835.2049999999999</v>
      </c>
    </row>
    <row r="17" spans="1:10" ht="18.75" customHeight="1" outlineLevel="1">
      <c r="A17" s="138"/>
      <c r="B17" s="145" t="s">
        <v>63</v>
      </c>
      <c r="C17" s="151">
        <v>98458</v>
      </c>
      <c r="D17" s="145" t="s">
        <v>1108</v>
      </c>
      <c r="E17" s="152" t="s">
        <v>782</v>
      </c>
      <c r="F17" s="145" t="s">
        <v>62</v>
      </c>
      <c r="G17" s="149">
        <v>346.44</v>
      </c>
      <c r="H17" s="149">
        <v>189.38</v>
      </c>
      <c r="I17" s="150">
        <f>H17*J7+H17</f>
        <v>243.82675</v>
      </c>
      <c r="J17" s="150">
        <f t="shared" ref="J17:J25" si="0">G17*I17</f>
        <v>84471.339269999997</v>
      </c>
    </row>
    <row r="18" spans="1:10" ht="25.5" customHeight="1" outlineLevel="1">
      <c r="A18" s="138"/>
      <c r="B18" s="145" t="s">
        <v>65</v>
      </c>
      <c r="C18" s="153" t="s">
        <v>1137</v>
      </c>
      <c r="D18" s="154" t="s">
        <v>64</v>
      </c>
      <c r="E18" s="155" t="s">
        <v>969</v>
      </c>
      <c r="F18" s="145" t="s">
        <v>43</v>
      </c>
      <c r="G18" s="149">
        <v>1</v>
      </c>
      <c r="H18" s="149">
        <v>327.92</v>
      </c>
      <c r="I18" s="150">
        <f>H18*J7+H18</f>
        <v>422.197</v>
      </c>
      <c r="J18" s="150">
        <f>G18*I18</f>
        <v>422.197</v>
      </c>
    </row>
    <row r="19" spans="1:10" ht="30" customHeight="1" outlineLevel="1">
      <c r="A19" s="138"/>
      <c r="B19" s="145" t="s">
        <v>66</v>
      </c>
      <c r="C19" s="156">
        <v>93214</v>
      </c>
      <c r="D19" s="146" t="s">
        <v>1108</v>
      </c>
      <c r="E19" s="157" t="s">
        <v>1138</v>
      </c>
      <c r="F19" s="145" t="s">
        <v>43</v>
      </c>
      <c r="G19" s="149">
        <v>1</v>
      </c>
      <c r="H19" s="149">
        <v>8477.14</v>
      </c>
      <c r="I19" s="150">
        <f>H19*J7+H19</f>
        <v>10914.317749999998</v>
      </c>
      <c r="J19" s="150">
        <f t="shared" si="0"/>
        <v>10914.317749999998</v>
      </c>
    </row>
    <row r="20" spans="1:10" ht="30" outlineLevel="1">
      <c r="A20" s="138"/>
      <c r="B20" s="145" t="s">
        <v>67</v>
      </c>
      <c r="C20" s="156" t="s">
        <v>1140</v>
      </c>
      <c r="D20" s="146" t="s">
        <v>64</v>
      </c>
      <c r="E20" s="158" t="s">
        <v>1139</v>
      </c>
      <c r="F20" s="146" t="s">
        <v>43</v>
      </c>
      <c r="G20" s="149">
        <v>1</v>
      </c>
      <c r="H20" s="149">
        <v>295.77</v>
      </c>
      <c r="I20" s="150">
        <f>H20*J7+H20</f>
        <v>380.80387499999995</v>
      </c>
      <c r="J20" s="150">
        <f t="shared" si="0"/>
        <v>380.80387499999995</v>
      </c>
    </row>
    <row r="21" spans="1:10" ht="25.5" customHeight="1" outlineLevel="1">
      <c r="A21" s="138"/>
      <c r="B21" s="145" t="s">
        <v>68</v>
      </c>
      <c r="C21" s="159">
        <v>93212</v>
      </c>
      <c r="D21" s="160" t="s">
        <v>1108</v>
      </c>
      <c r="E21" s="161" t="s">
        <v>535</v>
      </c>
      <c r="F21" s="145" t="s">
        <v>62</v>
      </c>
      <c r="G21" s="149">
        <v>2.52</v>
      </c>
      <c r="H21" s="149">
        <v>1102.25</v>
      </c>
      <c r="I21" s="150">
        <f>H21*J7+H21</f>
        <v>1419.1468749999999</v>
      </c>
      <c r="J21" s="150">
        <f t="shared" si="0"/>
        <v>3576.2501249999996</v>
      </c>
    </row>
    <row r="22" spans="1:10" ht="20.100000000000001" customHeight="1" outlineLevel="1">
      <c r="A22" s="138"/>
      <c r="B22" s="145" t="s">
        <v>105</v>
      </c>
      <c r="C22" s="162">
        <v>93207</v>
      </c>
      <c r="D22" s="145" t="s">
        <v>1108</v>
      </c>
      <c r="E22" s="163" t="s">
        <v>536</v>
      </c>
      <c r="F22" s="145" t="s">
        <v>62</v>
      </c>
      <c r="G22" s="149">
        <v>20</v>
      </c>
      <c r="H22" s="149">
        <v>1258.21</v>
      </c>
      <c r="I22" s="150">
        <f>H22*J7+H22</f>
        <v>1619.945375</v>
      </c>
      <c r="J22" s="150">
        <f t="shared" si="0"/>
        <v>32398.907500000001</v>
      </c>
    </row>
    <row r="23" spans="1:10" ht="18.75" customHeight="1" outlineLevel="1">
      <c r="A23" s="138"/>
      <c r="B23" s="145" t="s">
        <v>154</v>
      </c>
      <c r="C23" s="164">
        <v>93584</v>
      </c>
      <c r="D23" s="145" t="s">
        <v>1108</v>
      </c>
      <c r="E23" s="165" t="s">
        <v>537</v>
      </c>
      <c r="F23" s="145" t="s">
        <v>62</v>
      </c>
      <c r="G23" s="149">
        <v>20</v>
      </c>
      <c r="H23" s="149">
        <v>1038.47</v>
      </c>
      <c r="I23" s="150">
        <f>H23*J7+H23</f>
        <v>1337.030125</v>
      </c>
      <c r="J23" s="150">
        <f t="shared" si="0"/>
        <v>26740.602500000001</v>
      </c>
    </row>
    <row r="24" spans="1:10" ht="18.75" customHeight="1" outlineLevel="1">
      <c r="A24" s="138"/>
      <c r="B24" s="145" t="s">
        <v>499</v>
      </c>
      <c r="C24" s="166" t="s">
        <v>1141</v>
      </c>
      <c r="D24" s="145" t="s">
        <v>64</v>
      </c>
      <c r="E24" s="152" t="s">
        <v>69</v>
      </c>
      <c r="F24" s="145" t="s">
        <v>62</v>
      </c>
      <c r="G24" s="149">
        <v>1514.3</v>
      </c>
      <c r="H24" s="149">
        <v>58.85</v>
      </c>
      <c r="I24" s="150">
        <f>H24*J7+H24</f>
        <v>75.769374999999997</v>
      </c>
      <c r="J24" s="150">
        <f t="shared" si="0"/>
        <v>114737.56456249999</v>
      </c>
    </row>
    <row r="25" spans="1:10" ht="18.75" customHeight="1" outlineLevel="1">
      <c r="A25" s="138"/>
      <c r="B25" s="145" t="s">
        <v>500</v>
      </c>
      <c r="C25" s="144">
        <v>98525</v>
      </c>
      <c r="D25" s="167" t="s">
        <v>1108</v>
      </c>
      <c r="E25" s="168" t="s">
        <v>538</v>
      </c>
      <c r="F25" s="145" t="s">
        <v>62</v>
      </c>
      <c r="G25" s="149">
        <v>2400</v>
      </c>
      <c r="H25" s="149">
        <v>0.37</v>
      </c>
      <c r="I25" s="150">
        <f>H25*J7+H25</f>
        <v>0.47637499999999999</v>
      </c>
      <c r="J25" s="150">
        <f t="shared" si="0"/>
        <v>1143.3</v>
      </c>
    </row>
    <row r="26" spans="1:10" ht="45" outlineLevel="1">
      <c r="A26" s="138"/>
      <c r="B26" s="145" t="s">
        <v>1149</v>
      </c>
      <c r="C26" s="144" t="s">
        <v>1152</v>
      </c>
      <c r="D26" s="167" t="s">
        <v>64</v>
      </c>
      <c r="E26" s="168" t="s">
        <v>1151</v>
      </c>
      <c r="F26" s="145" t="s">
        <v>1153</v>
      </c>
      <c r="G26" s="149">
        <v>12.61</v>
      </c>
      <c r="H26" s="149">
        <v>768.46</v>
      </c>
      <c r="I26" s="150">
        <f>H26*J7+H26</f>
        <v>989.39224999999999</v>
      </c>
      <c r="J26" s="150">
        <f t="shared" ref="J26:J27" si="1">G26*I26</f>
        <v>12476.236272499998</v>
      </c>
    </row>
    <row r="27" spans="1:10" ht="60" outlineLevel="1">
      <c r="A27" s="138"/>
      <c r="B27" s="145" t="s">
        <v>1150</v>
      </c>
      <c r="C27" s="144" t="s">
        <v>1155</v>
      </c>
      <c r="D27" s="167" t="s">
        <v>64</v>
      </c>
      <c r="E27" s="168" t="s">
        <v>1154</v>
      </c>
      <c r="F27" s="145" t="s">
        <v>1153</v>
      </c>
      <c r="G27" s="149">
        <v>3505</v>
      </c>
      <c r="H27" s="149">
        <v>3.81</v>
      </c>
      <c r="I27" s="150">
        <f>H27*J7+H27</f>
        <v>4.9053750000000003</v>
      </c>
      <c r="J27" s="150">
        <f t="shared" si="1"/>
        <v>17193.339375</v>
      </c>
    </row>
    <row r="28" spans="1:10" ht="18.75" customHeight="1" outlineLevel="1">
      <c r="A28" s="138"/>
      <c r="B28" s="169"/>
      <c r="C28" s="170"/>
      <c r="D28" s="170"/>
      <c r="E28" s="170"/>
      <c r="F28" s="170"/>
      <c r="G28" s="171"/>
      <c r="H28" s="171"/>
      <c r="I28" s="172" t="s">
        <v>1144</v>
      </c>
      <c r="J28" s="189">
        <f>SUM(J16:J27)</f>
        <v>308290.06323000003</v>
      </c>
    </row>
    <row r="29" spans="1:10" ht="18.75" customHeight="1">
      <c r="A29" s="138"/>
      <c r="B29" s="173"/>
      <c r="C29" s="173"/>
      <c r="D29" s="173"/>
      <c r="E29" s="174"/>
      <c r="F29" s="173"/>
      <c r="G29" s="175"/>
      <c r="H29" s="176"/>
      <c r="I29" s="177"/>
      <c r="J29" s="178"/>
    </row>
    <row r="30" spans="1:10" ht="18.75" customHeight="1">
      <c r="A30" s="138"/>
      <c r="B30" s="179">
        <v>2</v>
      </c>
      <c r="C30" s="179"/>
      <c r="D30" s="179"/>
      <c r="E30" s="180" t="s">
        <v>464</v>
      </c>
      <c r="F30" s="180"/>
      <c r="G30" s="181"/>
      <c r="H30" s="182"/>
      <c r="I30" s="180"/>
      <c r="J30" s="183"/>
    </row>
    <row r="31" spans="1:10" ht="18.75" customHeight="1" outlineLevel="1">
      <c r="A31" s="138"/>
      <c r="B31" s="184" t="s">
        <v>44</v>
      </c>
      <c r="C31" s="185"/>
      <c r="D31" s="185"/>
      <c r="E31" s="186" t="s">
        <v>539</v>
      </c>
      <c r="F31" s="186"/>
      <c r="G31" s="187"/>
      <c r="H31" s="188"/>
      <c r="I31" s="186"/>
      <c r="J31" s="189"/>
    </row>
    <row r="32" spans="1:10" ht="30" customHeight="1" outlineLevel="1">
      <c r="A32" s="138"/>
      <c r="B32" s="144" t="s">
        <v>200</v>
      </c>
      <c r="C32" s="190">
        <v>94319</v>
      </c>
      <c r="D32" s="190" t="s">
        <v>1108</v>
      </c>
      <c r="E32" s="191" t="s">
        <v>540</v>
      </c>
      <c r="F32" s="144" t="s">
        <v>46</v>
      </c>
      <c r="G32" s="149">
        <v>274.13</v>
      </c>
      <c r="H32" s="149">
        <v>100.61</v>
      </c>
      <c r="I32" s="150">
        <f>H32*J7+H32</f>
        <v>129.53537499999999</v>
      </c>
      <c r="J32" s="150">
        <f>G32*I32</f>
        <v>35509.532348749999</v>
      </c>
    </row>
    <row r="33" spans="1:10" ht="30" outlineLevel="1">
      <c r="A33" s="138"/>
      <c r="B33" s="144" t="s">
        <v>201</v>
      </c>
      <c r="C33" s="192">
        <v>93358</v>
      </c>
      <c r="D33" s="144" t="s">
        <v>1108</v>
      </c>
      <c r="E33" s="148" t="s">
        <v>1109</v>
      </c>
      <c r="F33" s="144" t="s">
        <v>46</v>
      </c>
      <c r="G33" s="149">
        <v>270.47000000000003</v>
      </c>
      <c r="H33" s="149">
        <v>67.25</v>
      </c>
      <c r="I33" s="150">
        <f>H33*J7+H33</f>
        <v>86.584374999999994</v>
      </c>
      <c r="J33" s="150">
        <f t="shared" ref="J33:J42" si="2">G33*I33</f>
        <v>23418.475906250002</v>
      </c>
    </row>
    <row r="34" spans="1:10" ht="18.75" customHeight="1" outlineLevel="1">
      <c r="A34" s="138"/>
      <c r="B34" s="144" t="s">
        <v>202</v>
      </c>
      <c r="C34" s="192">
        <v>225</v>
      </c>
      <c r="D34" s="144" t="s">
        <v>1108</v>
      </c>
      <c r="E34" s="148" t="s">
        <v>1110</v>
      </c>
      <c r="F34" s="144" t="s">
        <v>48</v>
      </c>
      <c r="G34" s="149">
        <v>142.18</v>
      </c>
      <c r="H34" s="149">
        <v>5.15</v>
      </c>
      <c r="I34" s="150">
        <f>J7+H34</f>
        <v>5.4375</v>
      </c>
      <c r="J34" s="150">
        <f t="shared" si="2"/>
        <v>773.10374999999999</v>
      </c>
    </row>
    <row r="35" spans="1:10" ht="18.75" customHeight="1" outlineLevel="1">
      <c r="A35" s="138"/>
      <c r="B35" s="144" t="s">
        <v>203</v>
      </c>
      <c r="C35" s="190">
        <v>93382</v>
      </c>
      <c r="D35" s="144" t="s">
        <v>1108</v>
      </c>
      <c r="E35" s="148" t="s">
        <v>940</v>
      </c>
      <c r="F35" s="144" t="s">
        <v>46</v>
      </c>
      <c r="G35" s="149">
        <v>205.16</v>
      </c>
      <c r="H35" s="149">
        <v>27.31</v>
      </c>
      <c r="I35" s="150">
        <f>H35*J7+H35</f>
        <v>35.161625000000001</v>
      </c>
      <c r="J35" s="150">
        <f t="shared" si="2"/>
        <v>7213.7589850000004</v>
      </c>
    </row>
    <row r="36" spans="1:10" ht="18.75" customHeight="1" outlineLevel="1">
      <c r="A36" s="138"/>
      <c r="B36" s="184" t="s">
        <v>70</v>
      </c>
      <c r="C36" s="144"/>
      <c r="D36" s="144"/>
      <c r="E36" s="193" t="s">
        <v>541</v>
      </c>
      <c r="F36" s="144"/>
      <c r="G36" s="187"/>
      <c r="H36" s="188"/>
      <c r="I36" s="186"/>
      <c r="J36" s="150"/>
    </row>
    <row r="37" spans="1:10" ht="30" outlineLevel="1">
      <c r="A37" s="138"/>
      <c r="B37" s="144" t="s">
        <v>204</v>
      </c>
      <c r="C37" s="194">
        <v>93358</v>
      </c>
      <c r="D37" s="144" t="s">
        <v>1108</v>
      </c>
      <c r="E37" s="148" t="s">
        <v>783</v>
      </c>
      <c r="F37" s="144" t="s">
        <v>46</v>
      </c>
      <c r="G37" s="149">
        <v>15.59</v>
      </c>
      <c r="H37" s="149">
        <v>67.25</v>
      </c>
      <c r="I37" s="150">
        <f>H37*J7+H37</f>
        <v>86.584374999999994</v>
      </c>
      <c r="J37" s="150">
        <f t="shared" si="2"/>
        <v>1349.8504062499999</v>
      </c>
    </row>
    <row r="38" spans="1:10" ht="18.75" customHeight="1" outlineLevel="1">
      <c r="A38" s="138"/>
      <c r="B38" s="144" t="s">
        <v>205</v>
      </c>
      <c r="C38" s="194">
        <v>225</v>
      </c>
      <c r="D38" s="144" t="s">
        <v>1108</v>
      </c>
      <c r="E38" s="148" t="s">
        <v>52</v>
      </c>
      <c r="F38" s="144" t="s">
        <v>48</v>
      </c>
      <c r="G38" s="149">
        <v>12.95</v>
      </c>
      <c r="H38" s="149">
        <v>5.15</v>
      </c>
      <c r="I38" s="150">
        <f>H38*J7+H38</f>
        <v>6.6306250000000002</v>
      </c>
      <c r="J38" s="150">
        <f t="shared" si="2"/>
        <v>85.866593749999993</v>
      </c>
    </row>
    <row r="39" spans="1:10" ht="18.75" customHeight="1" outlineLevel="1">
      <c r="A39" s="138"/>
      <c r="B39" s="144" t="s">
        <v>206</v>
      </c>
      <c r="C39" s="190">
        <v>93382</v>
      </c>
      <c r="D39" s="144" t="s">
        <v>1108</v>
      </c>
      <c r="E39" s="148" t="s">
        <v>940</v>
      </c>
      <c r="F39" s="144" t="s">
        <v>46</v>
      </c>
      <c r="G39" s="149">
        <v>11.41</v>
      </c>
      <c r="H39" s="149">
        <v>27.31</v>
      </c>
      <c r="I39" s="150">
        <f>H39*J7+H39</f>
        <v>35.161625000000001</v>
      </c>
      <c r="J39" s="150">
        <f t="shared" si="2"/>
        <v>401.19414125000003</v>
      </c>
    </row>
    <row r="40" spans="1:10" ht="18.75" customHeight="1" outlineLevel="1">
      <c r="A40" s="138"/>
      <c r="B40" s="184" t="s">
        <v>71</v>
      </c>
      <c r="C40" s="144"/>
      <c r="D40" s="144"/>
      <c r="E40" s="193" t="s">
        <v>542</v>
      </c>
      <c r="F40" s="144"/>
      <c r="G40" s="187"/>
      <c r="H40" s="188"/>
      <c r="I40" s="186"/>
      <c r="J40" s="150"/>
    </row>
    <row r="41" spans="1:10" ht="30" outlineLevel="1">
      <c r="A41" s="138"/>
      <c r="B41" s="144" t="s">
        <v>207</v>
      </c>
      <c r="C41" s="194">
        <v>93358</v>
      </c>
      <c r="D41" s="144" t="s">
        <v>1108</v>
      </c>
      <c r="E41" s="148" t="s">
        <v>783</v>
      </c>
      <c r="F41" s="144" t="s">
        <v>46</v>
      </c>
      <c r="G41" s="149">
        <v>10.09</v>
      </c>
      <c r="H41" s="149">
        <v>67.25</v>
      </c>
      <c r="I41" s="150">
        <f>H41*J7+H41</f>
        <v>86.584374999999994</v>
      </c>
      <c r="J41" s="150">
        <f t="shared" si="2"/>
        <v>873.63634374999992</v>
      </c>
    </row>
    <row r="42" spans="1:10" ht="18.75" customHeight="1" outlineLevel="1">
      <c r="A42" s="138"/>
      <c r="B42" s="144" t="s">
        <v>208</v>
      </c>
      <c r="C42" s="194">
        <v>225</v>
      </c>
      <c r="D42" s="144" t="s">
        <v>1108</v>
      </c>
      <c r="E42" s="148" t="s">
        <v>52</v>
      </c>
      <c r="F42" s="144" t="s">
        <v>48</v>
      </c>
      <c r="G42" s="149">
        <v>12.96</v>
      </c>
      <c r="H42" s="149">
        <v>5.15</v>
      </c>
      <c r="I42" s="150">
        <f>H42*J7+H42</f>
        <v>6.6306250000000002</v>
      </c>
      <c r="J42" s="150">
        <f t="shared" si="2"/>
        <v>85.932900000000004</v>
      </c>
    </row>
    <row r="43" spans="1:10" ht="18.75" customHeight="1" outlineLevel="1">
      <c r="A43" s="138"/>
      <c r="B43" s="144" t="s">
        <v>209</v>
      </c>
      <c r="C43" s="190">
        <v>93382</v>
      </c>
      <c r="D43" s="144" t="s">
        <v>1108</v>
      </c>
      <c r="E43" s="148" t="s">
        <v>940</v>
      </c>
      <c r="F43" s="144" t="s">
        <v>46</v>
      </c>
      <c r="G43" s="149">
        <v>2.31</v>
      </c>
      <c r="H43" s="149">
        <v>27.31</v>
      </c>
      <c r="I43" s="150">
        <f>H43*J7+H43</f>
        <v>35.161625000000001</v>
      </c>
      <c r="J43" s="150">
        <f>G43*I43</f>
        <v>81.223353750000001</v>
      </c>
    </row>
    <row r="44" spans="1:10" ht="18.75" customHeight="1" outlineLevel="1">
      <c r="A44" s="138"/>
      <c r="B44" s="169"/>
      <c r="C44" s="170"/>
      <c r="D44" s="170"/>
      <c r="E44" s="170"/>
      <c r="F44" s="170"/>
      <c r="G44" s="171"/>
      <c r="H44" s="171"/>
      <c r="I44" s="195" t="s">
        <v>1144</v>
      </c>
      <c r="J44" s="195">
        <f>SUM(J32:J43)</f>
        <v>69792.574728749998</v>
      </c>
    </row>
    <row r="45" spans="1:10" ht="18.75" customHeight="1">
      <c r="A45" s="138"/>
      <c r="B45" s="173"/>
      <c r="C45" s="173"/>
      <c r="D45" s="173"/>
      <c r="E45" s="174"/>
      <c r="F45" s="173"/>
      <c r="G45" s="175"/>
      <c r="H45" s="176"/>
      <c r="I45" s="177"/>
      <c r="J45" s="178"/>
    </row>
    <row r="46" spans="1:10" ht="18.75" customHeight="1">
      <c r="A46" s="138"/>
      <c r="B46" s="179">
        <v>3</v>
      </c>
      <c r="C46" s="179"/>
      <c r="D46" s="179"/>
      <c r="E46" s="180" t="s">
        <v>113</v>
      </c>
      <c r="F46" s="180"/>
      <c r="G46" s="181"/>
      <c r="H46" s="182"/>
      <c r="I46" s="180"/>
      <c r="J46" s="183"/>
    </row>
    <row r="47" spans="1:10" ht="18.75" customHeight="1" outlineLevel="1">
      <c r="A47" s="138"/>
      <c r="B47" s="185" t="s">
        <v>45</v>
      </c>
      <c r="C47" s="185"/>
      <c r="D47" s="185"/>
      <c r="E47" s="186" t="s">
        <v>1107</v>
      </c>
      <c r="F47" s="196"/>
      <c r="G47" s="187"/>
      <c r="H47" s="188"/>
      <c r="I47" s="186"/>
      <c r="J47" s="189"/>
    </row>
    <row r="48" spans="1:10" ht="18.75" customHeight="1" outlineLevel="1">
      <c r="A48" s="138"/>
      <c r="B48" s="145" t="s">
        <v>210</v>
      </c>
      <c r="C48" s="197">
        <v>100896</v>
      </c>
      <c r="D48" s="145" t="s">
        <v>1108</v>
      </c>
      <c r="E48" s="152" t="s">
        <v>1132</v>
      </c>
      <c r="F48" s="144" t="s">
        <v>56</v>
      </c>
      <c r="G48" s="149">
        <v>199.5</v>
      </c>
      <c r="H48" s="149">
        <v>64.650000000000006</v>
      </c>
      <c r="I48" s="150">
        <f>H48*J7+H48</f>
        <v>83.236874999999998</v>
      </c>
      <c r="J48" s="150">
        <f>G48*I48</f>
        <v>16605.756562499999</v>
      </c>
    </row>
    <row r="49" spans="1:10" ht="18.75" customHeight="1" outlineLevel="1">
      <c r="A49" s="138"/>
      <c r="B49" s="145" t="s">
        <v>211</v>
      </c>
      <c r="C49" s="145">
        <v>100897</v>
      </c>
      <c r="D49" s="198" t="s">
        <v>1108</v>
      </c>
      <c r="E49" s="152" t="s">
        <v>1133</v>
      </c>
      <c r="F49" s="144" t="s">
        <v>56</v>
      </c>
      <c r="G49" s="149">
        <v>199.5</v>
      </c>
      <c r="H49" s="149">
        <v>130.03</v>
      </c>
      <c r="I49" s="150">
        <f>H49*J7+H49</f>
        <v>167.413625</v>
      </c>
      <c r="J49" s="150">
        <f t="shared" ref="J49:J88" si="3">G49*I49</f>
        <v>33399.018187499998</v>
      </c>
    </row>
    <row r="50" spans="1:10" ht="18.75" customHeight="1" outlineLevel="1">
      <c r="A50" s="138"/>
      <c r="B50" s="145" t="s">
        <v>212</v>
      </c>
      <c r="C50" s="199">
        <v>96619</v>
      </c>
      <c r="D50" s="144" t="s">
        <v>1108</v>
      </c>
      <c r="E50" s="152" t="s">
        <v>922</v>
      </c>
      <c r="F50" s="145" t="s">
        <v>48</v>
      </c>
      <c r="G50" s="149">
        <v>42.29</v>
      </c>
      <c r="H50" s="149">
        <v>30.23</v>
      </c>
      <c r="I50" s="150">
        <f>H50*J7+H50</f>
        <v>38.921125000000004</v>
      </c>
      <c r="J50" s="150">
        <f t="shared" si="3"/>
        <v>1645.9743762500002</v>
      </c>
    </row>
    <row r="51" spans="1:10" ht="30" customHeight="1" outlineLevel="1">
      <c r="A51" s="138"/>
      <c r="B51" s="145" t="s">
        <v>213</v>
      </c>
      <c r="C51" s="145">
        <v>96535</v>
      </c>
      <c r="D51" s="144" t="s">
        <v>1108</v>
      </c>
      <c r="E51" s="152" t="s">
        <v>502</v>
      </c>
      <c r="F51" s="145" t="s">
        <v>48</v>
      </c>
      <c r="G51" s="149">
        <v>161.06</v>
      </c>
      <c r="H51" s="149">
        <v>160.02000000000001</v>
      </c>
      <c r="I51" s="150">
        <f>H51*J7+H51</f>
        <v>206.02575000000002</v>
      </c>
      <c r="J51" s="150">
        <f t="shared" si="3"/>
        <v>33182.507295000003</v>
      </c>
    </row>
    <row r="52" spans="1:10" ht="30" customHeight="1" outlineLevel="1">
      <c r="A52" s="138"/>
      <c r="B52" s="145" t="s">
        <v>214</v>
      </c>
      <c r="C52" s="200">
        <v>92919</v>
      </c>
      <c r="D52" s="190" t="s">
        <v>1108</v>
      </c>
      <c r="E52" s="191" t="s">
        <v>526</v>
      </c>
      <c r="F52" s="145" t="s">
        <v>54</v>
      </c>
      <c r="G52" s="149">
        <v>493.91</v>
      </c>
      <c r="H52" s="149">
        <v>12.5</v>
      </c>
      <c r="I52" s="150">
        <f>H52*J7+H52</f>
        <v>16.09375</v>
      </c>
      <c r="J52" s="150">
        <f t="shared" si="3"/>
        <v>7948.8640625000007</v>
      </c>
    </row>
    <row r="53" spans="1:10" ht="30" customHeight="1" outlineLevel="1">
      <c r="A53" s="138"/>
      <c r="B53" s="145" t="s">
        <v>215</v>
      </c>
      <c r="C53" s="145">
        <v>92921</v>
      </c>
      <c r="D53" s="144" t="s">
        <v>1108</v>
      </c>
      <c r="E53" s="191" t="s">
        <v>528</v>
      </c>
      <c r="F53" s="145" t="s">
        <v>54</v>
      </c>
      <c r="G53" s="149">
        <v>273.43</v>
      </c>
      <c r="H53" s="149">
        <v>10.43</v>
      </c>
      <c r="I53" s="150">
        <f>H53*J7+H53</f>
        <v>13.428625</v>
      </c>
      <c r="J53" s="150">
        <f t="shared" si="3"/>
        <v>3671.7889337500001</v>
      </c>
    </row>
    <row r="54" spans="1:10" ht="30" customHeight="1" outlineLevel="1">
      <c r="A54" s="138"/>
      <c r="B54" s="145" t="s">
        <v>494</v>
      </c>
      <c r="C54" s="200">
        <v>92915</v>
      </c>
      <c r="D54" s="190" t="s">
        <v>1108</v>
      </c>
      <c r="E54" s="191" t="s">
        <v>527</v>
      </c>
      <c r="F54" s="145" t="s">
        <v>54</v>
      </c>
      <c r="G54" s="149">
        <v>374.17</v>
      </c>
      <c r="H54" s="149">
        <v>16.22</v>
      </c>
      <c r="I54" s="150">
        <f>H54*J7+H54</f>
        <v>20.883249999999997</v>
      </c>
      <c r="J54" s="150">
        <f t="shared" si="3"/>
        <v>7813.8856524999992</v>
      </c>
    </row>
    <row r="55" spans="1:10" ht="30" customHeight="1" outlineLevel="1">
      <c r="A55" s="138"/>
      <c r="B55" s="145" t="s">
        <v>495</v>
      </c>
      <c r="C55" s="200">
        <v>96558</v>
      </c>
      <c r="D55" s="144" t="s">
        <v>1108</v>
      </c>
      <c r="E55" s="148" t="s">
        <v>503</v>
      </c>
      <c r="F55" s="145" t="s">
        <v>46</v>
      </c>
      <c r="G55" s="149">
        <v>25.35</v>
      </c>
      <c r="H55" s="149">
        <v>776.85</v>
      </c>
      <c r="I55" s="150">
        <f>H55*J7+H55</f>
        <v>1000.194375</v>
      </c>
      <c r="J55" s="150">
        <f t="shared" si="3"/>
        <v>25354.927406250001</v>
      </c>
    </row>
    <row r="56" spans="1:10" ht="30" customHeight="1" outlineLevel="1">
      <c r="A56" s="138"/>
      <c r="B56" s="185" t="s">
        <v>57</v>
      </c>
      <c r="C56" s="185"/>
      <c r="D56" s="185"/>
      <c r="E56" s="186" t="s">
        <v>543</v>
      </c>
      <c r="F56" s="196"/>
      <c r="G56" s="149"/>
      <c r="H56" s="149"/>
      <c r="I56" s="150"/>
      <c r="J56" s="150"/>
    </row>
    <row r="57" spans="1:10" ht="30" customHeight="1" outlineLevel="1">
      <c r="A57" s="138"/>
      <c r="B57" s="145" t="s">
        <v>216</v>
      </c>
      <c r="C57" s="199">
        <v>95241</v>
      </c>
      <c r="D57" s="144" t="s">
        <v>1108</v>
      </c>
      <c r="E57" s="152" t="s">
        <v>922</v>
      </c>
      <c r="F57" s="145" t="s">
        <v>48</v>
      </c>
      <c r="G57" s="149">
        <v>99.89</v>
      </c>
      <c r="H57" s="149">
        <v>29.14</v>
      </c>
      <c r="I57" s="150">
        <f>H57*J7+H57</f>
        <v>37.517749999999999</v>
      </c>
      <c r="J57" s="150">
        <f t="shared" si="3"/>
        <v>3747.6480474999998</v>
      </c>
    </row>
    <row r="58" spans="1:10" ht="30" customHeight="1" outlineLevel="1">
      <c r="A58" s="138"/>
      <c r="B58" s="145" t="s">
        <v>217</v>
      </c>
      <c r="C58" s="199">
        <v>83534</v>
      </c>
      <c r="D58" s="144" t="s">
        <v>1108</v>
      </c>
      <c r="E58" s="148" t="s">
        <v>923</v>
      </c>
      <c r="F58" s="145" t="s">
        <v>46</v>
      </c>
      <c r="G58" s="149">
        <v>95.94</v>
      </c>
      <c r="H58" s="149">
        <v>210.58</v>
      </c>
      <c r="I58" s="150">
        <f>H58*J7+H58</f>
        <v>271.12175000000002</v>
      </c>
      <c r="J58" s="150">
        <f t="shared" si="3"/>
        <v>26011.420695000001</v>
      </c>
    </row>
    <row r="59" spans="1:10" ht="30" customHeight="1" outlineLevel="1">
      <c r="A59" s="138"/>
      <c r="B59" s="145" t="s">
        <v>218</v>
      </c>
      <c r="C59" s="145">
        <v>96536</v>
      </c>
      <c r="D59" s="144" t="s">
        <v>1108</v>
      </c>
      <c r="E59" s="152" t="s">
        <v>502</v>
      </c>
      <c r="F59" s="145" t="s">
        <v>48</v>
      </c>
      <c r="G59" s="149">
        <v>593.99</v>
      </c>
      <c r="H59" s="149">
        <v>89.9</v>
      </c>
      <c r="I59" s="150">
        <f>H59*J7+H59</f>
        <v>115.74625</v>
      </c>
      <c r="J59" s="150">
        <f t="shared" si="3"/>
        <v>68752.1150375</v>
      </c>
    </row>
    <row r="60" spans="1:10" ht="30" customHeight="1" outlineLevel="1">
      <c r="A60" s="138"/>
      <c r="B60" s="145" t="s">
        <v>219</v>
      </c>
      <c r="C60" s="145">
        <v>92916</v>
      </c>
      <c r="D60" s="144" t="s">
        <v>1108</v>
      </c>
      <c r="E60" s="191" t="s">
        <v>533</v>
      </c>
      <c r="F60" s="145" t="s">
        <v>54</v>
      </c>
      <c r="G60" s="149">
        <v>0.17</v>
      </c>
      <c r="H60" s="149">
        <v>15.18</v>
      </c>
      <c r="I60" s="150">
        <f>H60*J7+H60</f>
        <v>19.544249999999998</v>
      </c>
      <c r="J60" s="150">
        <f t="shared" si="3"/>
        <v>3.3225224999999998</v>
      </c>
    </row>
    <row r="61" spans="1:10" ht="30" customHeight="1" outlineLevel="1">
      <c r="A61" s="138"/>
      <c r="B61" s="145" t="s">
        <v>220</v>
      </c>
      <c r="C61" s="145">
        <v>92917</v>
      </c>
      <c r="D61" s="144" t="s">
        <v>1108</v>
      </c>
      <c r="E61" s="191" t="s">
        <v>529</v>
      </c>
      <c r="F61" s="145" t="s">
        <v>54</v>
      </c>
      <c r="G61" s="149">
        <v>804.86</v>
      </c>
      <c r="H61" s="149">
        <v>14.1</v>
      </c>
      <c r="I61" s="150">
        <f>H61*J7+H61</f>
        <v>18.153749999999999</v>
      </c>
      <c r="J61" s="150">
        <f t="shared" si="3"/>
        <v>14611.227224999999</v>
      </c>
    </row>
    <row r="62" spans="1:10" ht="30" customHeight="1" outlineLevel="1">
      <c r="A62" s="138"/>
      <c r="B62" s="145" t="s">
        <v>221</v>
      </c>
      <c r="C62" s="200">
        <v>92919</v>
      </c>
      <c r="D62" s="190" t="s">
        <v>1108</v>
      </c>
      <c r="E62" s="191" t="s">
        <v>526</v>
      </c>
      <c r="F62" s="145" t="s">
        <v>54</v>
      </c>
      <c r="G62" s="149">
        <v>88.18</v>
      </c>
      <c r="H62" s="149">
        <v>12.5</v>
      </c>
      <c r="I62" s="150">
        <f>H62*J7+H62</f>
        <v>16.09375</v>
      </c>
      <c r="J62" s="150">
        <f t="shared" si="3"/>
        <v>1419.1468750000001</v>
      </c>
    </row>
    <row r="63" spans="1:10" ht="30" customHeight="1" outlineLevel="1">
      <c r="A63" s="138"/>
      <c r="B63" s="145" t="s">
        <v>222</v>
      </c>
      <c r="C63" s="145">
        <v>92921</v>
      </c>
      <c r="D63" s="144" t="s">
        <v>1108</v>
      </c>
      <c r="E63" s="191" t="s">
        <v>528</v>
      </c>
      <c r="F63" s="145" t="s">
        <v>54</v>
      </c>
      <c r="G63" s="149">
        <v>24.33</v>
      </c>
      <c r="H63" s="149">
        <v>10.43</v>
      </c>
      <c r="I63" s="150">
        <f>H63*J7+H63</f>
        <v>13.428625</v>
      </c>
      <c r="J63" s="150">
        <f t="shared" si="3"/>
        <v>326.71844625</v>
      </c>
    </row>
    <row r="64" spans="1:10" ht="30" customHeight="1" outlineLevel="1">
      <c r="A64" s="138"/>
      <c r="B64" s="145" t="s">
        <v>223</v>
      </c>
      <c r="C64" s="200">
        <v>92915</v>
      </c>
      <c r="D64" s="190" t="s">
        <v>1108</v>
      </c>
      <c r="E64" s="191" t="s">
        <v>527</v>
      </c>
      <c r="F64" s="145" t="s">
        <v>54</v>
      </c>
      <c r="G64" s="149">
        <v>405.01</v>
      </c>
      <c r="H64" s="149">
        <v>16.22</v>
      </c>
      <c r="I64" s="150">
        <f>H64*J7+H64</f>
        <v>20.883249999999997</v>
      </c>
      <c r="J64" s="150">
        <f t="shared" si="3"/>
        <v>8457.9250824999981</v>
      </c>
    </row>
    <row r="65" spans="1:10" ht="30" customHeight="1" outlineLevel="1">
      <c r="A65" s="138"/>
      <c r="B65" s="145" t="s">
        <v>224</v>
      </c>
      <c r="C65" s="200">
        <v>96557</v>
      </c>
      <c r="D65" s="144" t="s">
        <v>1108</v>
      </c>
      <c r="E65" s="148" t="s">
        <v>503</v>
      </c>
      <c r="F65" s="145" t="s">
        <v>46</v>
      </c>
      <c r="G65" s="149">
        <v>39.96</v>
      </c>
      <c r="H65" s="149">
        <v>770.43</v>
      </c>
      <c r="I65" s="150">
        <f>H65*J7+H65</f>
        <v>991.9286249999999</v>
      </c>
      <c r="J65" s="150">
        <f t="shared" si="3"/>
        <v>39637.467854999995</v>
      </c>
    </row>
    <row r="66" spans="1:10" ht="30" customHeight="1" outlineLevel="1">
      <c r="A66" s="138"/>
      <c r="B66" s="185" t="s">
        <v>120</v>
      </c>
      <c r="C66" s="144"/>
      <c r="D66" s="144"/>
      <c r="E66" s="193" t="s">
        <v>544</v>
      </c>
      <c r="F66" s="144"/>
      <c r="G66" s="149"/>
      <c r="H66" s="149"/>
      <c r="I66" s="150"/>
      <c r="J66" s="150"/>
    </row>
    <row r="67" spans="1:10" ht="30" customHeight="1" outlineLevel="1">
      <c r="A67" s="138"/>
      <c r="B67" s="144" t="s">
        <v>225</v>
      </c>
      <c r="C67" s="197">
        <v>98228</v>
      </c>
      <c r="D67" s="198" t="s">
        <v>1108</v>
      </c>
      <c r="E67" s="201" t="s">
        <v>1111</v>
      </c>
      <c r="F67" s="144" t="s">
        <v>56</v>
      </c>
      <c r="G67" s="149">
        <v>63</v>
      </c>
      <c r="H67" s="149">
        <v>64.650000000000006</v>
      </c>
      <c r="I67" s="150">
        <f>H67*J7+H67</f>
        <v>83.236874999999998</v>
      </c>
      <c r="J67" s="150">
        <f t="shared" si="3"/>
        <v>5243.9231250000003</v>
      </c>
    </row>
    <row r="68" spans="1:10" ht="30" customHeight="1" outlineLevel="1">
      <c r="A68" s="138"/>
      <c r="B68" s="144" t="s">
        <v>226</v>
      </c>
      <c r="C68" s="144">
        <v>95601</v>
      </c>
      <c r="D68" s="144" t="s">
        <v>1108</v>
      </c>
      <c r="E68" s="148" t="s">
        <v>970</v>
      </c>
      <c r="F68" s="144" t="s">
        <v>43</v>
      </c>
      <c r="G68" s="149">
        <v>9</v>
      </c>
      <c r="H68" s="149">
        <v>14.01</v>
      </c>
      <c r="I68" s="150">
        <f>H68*J7+H68</f>
        <v>18.037875</v>
      </c>
      <c r="J68" s="150">
        <f t="shared" si="3"/>
        <v>162.34087499999998</v>
      </c>
    </row>
    <row r="69" spans="1:10" ht="30" customHeight="1" outlineLevel="1">
      <c r="A69" s="138"/>
      <c r="B69" s="144" t="s">
        <v>227</v>
      </c>
      <c r="C69" s="199">
        <v>95241</v>
      </c>
      <c r="D69" s="144" t="s">
        <v>1108</v>
      </c>
      <c r="E69" s="152" t="s">
        <v>501</v>
      </c>
      <c r="F69" s="145" t="s">
        <v>48</v>
      </c>
      <c r="G69" s="149">
        <v>12.96</v>
      </c>
      <c r="H69" s="149">
        <v>29.14</v>
      </c>
      <c r="I69" s="150">
        <f>H69*J7+H69</f>
        <v>37.517749999999999</v>
      </c>
      <c r="J69" s="150">
        <f t="shared" si="3"/>
        <v>486.23004000000003</v>
      </c>
    </row>
    <row r="70" spans="1:10" ht="30" customHeight="1" outlineLevel="1">
      <c r="A70" s="138"/>
      <c r="B70" s="144" t="s">
        <v>228</v>
      </c>
      <c r="C70" s="145">
        <v>96534</v>
      </c>
      <c r="D70" s="144" t="s">
        <v>1108</v>
      </c>
      <c r="E70" s="152" t="s">
        <v>502</v>
      </c>
      <c r="F70" s="145" t="s">
        <v>48</v>
      </c>
      <c r="G70" s="149">
        <v>8.64</v>
      </c>
      <c r="H70" s="149">
        <v>101.78</v>
      </c>
      <c r="I70" s="150">
        <f>H70*J7+H70</f>
        <v>131.04175000000001</v>
      </c>
      <c r="J70" s="150">
        <f t="shared" si="3"/>
        <v>1132.20072</v>
      </c>
    </row>
    <row r="71" spans="1:10" ht="30" customHeight="1" outlineLevel="1">
      <c r="A71" s="138"/>
      <c r="B71" s="144" t="s">
        <v>545</v>
      </c>
      <c r="C71" s="200">
        <v>92919</v>
      </c>
      <c r="D71" s="190" t="s">
        <v>1108</v>
      </c>
      <c r="E71" s="191" t="s">
        <v>526</v>
      </c>
      <c r="F71" s="145" t="s">
        <v>54</v>
      </c>
      <c r="G71" s="149">
        <v>238.29</v>
      </c>
      <c r="H71" s="149">
        <v>12.5</v>
      </c>
      <c r="I71" s="150">
        <f>H71*J7+H71</f>
        <v>16.09375</v>
      </c>
      <c r="J71" s="150">
        <f t="shared" si="3"/>
        <v>3834.9796874999997</v>
      </c>
    </row>
    <row r="72" spans="1:10" ht="30" customHeight="1" outlineLevel="1">
      <c r="A72" s="138"/>
      <c r="B72" s="144" t="s">
        <v>546</v>
      </c>
      <c r="C72" s="145">
        <v>92921</v>
      </c>
      <c r="D72" s="144" t="s">
        <v>1108</v>
      </c>
      <c r="E72" s="191" t="s">
        <v>528</v>
      </c>
      <c r="F72" s="145" t="s">
        <v>54</v>
      </c>
      <c r="G72" s="149">
        <v>199.34</v>
      </c>
      <c r="H72" s="149">
        <v>10.43</v>
      </c>
      <c r="I72" s="150">
        <f>H72*J7+H72</f>
        <v>13.428625</v>
      </c>
      <c r="J72" s="150">
        <f t="shared" si="3"/>
        <v>2676.8621075000001</v>
      </c>
    </row>
    <row r="73" spans="1:10" ht="30" customHeight="1" outlineLevel="1">
      <c r="A73" s="138"/>
      <c r="B73" s="144" t="s">
        <v>547</v>
      </c>
      <c r="C73" s="145">
        <v>92924</v>
      </c>
      <c r="D73" s="144" t="s">
        <v>1108</v>
      </c>
      <c r="E73" s="191" t="s">
        <v>787</v>
      </c>
      <c r="F73" s="145" t="s">
        <v>54</v>
      </c>
      <c r="G73" s="149">
        <v>18.489999999999998</v>
      </c>
      <c r="H73" s="149">
        <v>11.17</v>
      </c>
      <c r="I73" s="150">
        <f>H73*J7+H73</f>
        <v>14.381375</v>
      </c>
      <c r="J73" s="150">
        <f t="shared" si="3"/>
        <v>265.91162374999999</v>
      </c>
    </row>
    <row r="74" spans="1:10" ht="30" customHeight="1" outlineLevel="1">
      <c r="A74" s="138"/>
      <c r="B74" s="144" t="s">
        <v>789</v>
      </c>
      <c r="C74" s="200">
        <v>92915</v>
      </c>
      <c r="D74" s="190" t="s">
        <v>1108</v>
      </c>
      <c r="E74" s="191" t="s">
        <v>788</v>
      </c>
      <c r="F74" s="145" t="s">
        <v>54</v>
      </c>
      <c r="G74" s="149">
        <v>23.54</v>
      </c>
      <c r="H74" s="149">
        <v>16.22</v>
      </c>
      <c r="I74" s="150">
        <f>H74*J7+H74</f>
        <v>20.883249999999997</v>
      </c>
      <c r="J74" s="150">
        <f t="shared" si="3"/>
        <v>491.59170499999993</v>
      </c>
    </row>
    <row r="75" spans="1:10" ht="30" customHeight="1" outlineLevel="1">
      <c r="A75" s="138"/>
      <c r="B75" s="144" t="s">
        <v>790</v>
      </c>
      <c r="C75" s="200">
        <v>96558</v>
      </c>
      <c r="D75" s="144" t="s">
        <v>1108</v>
      </c>
      <c r="E75" s="148" t="s">
        <v>503</v>
      </c>
      <c r="F75" s="145" t="s">
        <v>46</v>
      </c>
      <c r="G75" s="149">
        <v>7.78</v>
      </c>
      <c r="H75" s="149">
        <v>776.85</v>
      </c>
      <c r="I75" s="150">
        <f>H75*J7+H75</f>
        <v>1000.194375</v>
      </c>
      <c r="J75" s="150">
        <f t="shared" si="3"/>
        <v>7781.5122375000001</v>
      </c>
    </row>
    <row r="76" spans="1:10" ht="30" customHeight="1" outlineLevel="1">
      <c r="A76" s="138"/>
      <c r="B76" s="185" t="s">
        <v>121</v>
      </c>
      <c r="C76" s="144"/>
      <c r="D76" s="144"/>
      <c r="E76" s="193" t="s">
        <v>548</v>
      </c>
      <c r="F76" s="144"/>
      <c r="G76" s="149"/>
      <c r="H76" s="149"/>
      <c r="I76" s="150"/>
      <c r="J76" s="150"/>
    </row>
    <row r="77" spans="1:10" ht="30" customHeight="1" outlineLevel="1">
      <c r="A77" s="138"/>
      <c r="B77" s="144" t="s">
        <v>229</v>
      </c>
      <c r="C77" s="145">
        <v>98230</v>
      </c>
      <c r="D77" s="144" t="s">
        <v>1108</v>
      </c>
      <c r="E77" s="152" t="s">
        <v>1112</v>
      </c>
      <c r="F77" s="144" t="s">
        <v>56</v>
      </c>
      <c r="G77" s="149">
        <v>21</v>
      </c>
      <c r="H77" s="149">
        <v>130.03</v>
      </c>
      <c r="I77" s="150">
        <f>H77*J7+H77</f>
        <v>167.413625</v>
      </c>
      <c r="J77" s="150">
        <f t="shared" si="3"/>
        <v>3515.6861249999997</v>
      </c>
    </row>
    <row r="78" spans="1:10" ht="30" customHeight="1" outlineLevel="1">
      <c r="A78" s="138"/>
      <c r="B78" s="144" t="s">
        <v>230</v>
      </c>
      <c r="C78" s="202">
        <v>95241</v>
      </c>
      <c r="D78" s="144" t="s">
        <v>1108</v>
      </c>
      <c r="E78" s="152" t="s">
        <v>1113</v>
      </c>
      <c r="F78" s="145" t="s">
        <v>48</v>
      </c>
      <c r="G78" s="149">
        <v>1.5</v>
      </c>
      <c r="H78" s="149">
        <v>29.14</v>
      </c>
      <c r="I78" s="150">
        <f>H78*J7+H78</f>
        <v>37.517749999999999</v>
      </c>
      <c r="J78" s="150">
        <f t="shared" si="3"/>
        <v>56.276624999999996</v>
      </c>
    </row>
    <row r="79" spans="1:10" ht="30" customHeight="1" outlineLevel="1">
      <c r="A79" s="138"/>
      <c r="B79" s="144" t="s">
        <v>231</v>
      </c>
      <c r="C79" s="145">
        <v>96534</v>
      </c>
      <c r="D79" s="144" t="s">
        <v>1108</v>
      </c>
      <c r="E79" s="152" t="s">
        <v>502</v>
      </c>
      <c r="F79" s="145" t="s">
        <v>48</v>
      </c>
      <c r="G79" s="149">
        <v>6</v>
      </c>
      <c r="H79" s="149">
        <v>101.78</v>
      </c>
      <c r="I79" s="150">
        <f>H79*J7+H79</f>
        <v>131.04175000000001</v>
      </c>
      <c r="J79" s="150">
        <f t="shared" si="3"/>
        <v>786.2505000000001</v>
      </c>
    </row>
    <row r="80" spans="1:10" ht="30" customHeight="1" outlineLevel="1">
      <c r="A80" s="138"/>
      <c r="B80" s="144" t="s">
        <v>232</v>
      </c>
      <c r="C80" s="200">
        <v>92915</v>
      </c>
      <c r="D80" s="190" t="s">
        <v>1108</v>
      </c>
      <c r="E80" s="191" t="s">
        <v>527</v>
      </c>
      <c r="F80" s="145" t="s">
        <v>54</v>
      </c>
      <c r="G80" s="149">
        <v>12.23</v>
      </c>
      <c r="H80" s="149">
        <v>16.22</v>
      </c>
      <c r="I80" s="150">
        <f>H80*J7+H80</f>
        <v>20.883249999999997</v>
      </c>
      <c r="J80" s="150">
        <f t="shared" si="3"/>
        <v>255.40214749999996</v>
      </c>
    </row>
    <row r="81" spans="1:10" ht="30" customHeight="1" outlineLevel="1">
      <c r="A81" s="138"/>
      <c r="B81" s="144" t="s">
        <v>942</v>
      </c>
      <c r="C81" s="200">
        <v>96558</v>
      </c>
      <c r="D81" s="144" t="s">
        <v>1108</v>
      </c>
      <c r="E81" s="148" t="s">
        <v>503</v>
      </c>
      <c r="F81" s="145" t="s">
        <v>46</v>
      </c>
      <c r="G81" s="149">
        <v>0.75</v>
      </c>
      <c r="H81" s="149">
        <v>776.85</v>
      </c>
      <c r="I81" s="150">
        <f>H81*J7+H81</f>
        <v>1000.194375</v>
      </c>
      <c r="J81" s="150">
        <f t="shared" si="3"/>
        <v>750.14578125000003</v>
      </c>
    </row>
    <row r="82" spans="1:10" ht="30" customHeight="1" outlineLevel="1">
      <c r="A82" s="138"/>
      <c r="B82" s="185" t="s">
        <v>124</v>
      </c>
      <c r="C82" s="185"/>
      <c r="D82" s="185"/>
      <c r="E82" s="193" t="s">
        <v>784</v>
      </c>
      <c r="F82" s="196"/>
      <c r="G82" s="149"/>
      <c r="H82" s="149"/>
      <c r="I82" s="150"/>
      <c r="J82" s="150"/>
    </row>
    <row r="83" spans="1:10" ht="30" customHeight="1" outlineLevel="1">
      <c r="A83" s="138"/>
      <c r="B83" s="145" t="s">
        <v>233</v>
      </c>
      <c r="C83" s="199">
        <v>95241</v>
      </c>
      <c r="D83" s="144" t="s">
        <v>1108</v>
      </c>
      <c r="E83" s="148" t="s">
        <v>501</v>
      </c>
      <c r="F83" s="145" t="s">
        <v>48</v>
      </c>
      <c r="G83" s="149">
        <v>11.45</v>
      </c>
      <c r="H83" s="149">
        <v>29.14</v>
      </c>
      <c r="I83" s="150">
        <f>H83*J7+H83</f>
        <v>37.517749999999999</v>
      </c>
      <c r="J83" s="150">
        <f t="shared" si="3"/>
        <v>429.57823749999994</v>
      </c>
    </row>
    <row r="84" spans="1:10" ht="30" customHeight="1" outlineLevel="1">
      <c r="A84" s="138"/>
      <c r="B84" s="145" t="s">
        <v>234</v>
      </c>
      <c r="C84" s="199">
        <v>83534</v>
      </c>
      <c r="D84" s="144" t="s">
        <v>1108</v>
      </c>
      <c r="E84" s="148" t="s">
        <v>923</v>
      </c>
      <c r="F84" s="145" t="s">
        <v>46</v>
      </c>
      <c r="G84" s="149">
        <v>1.48</v>
      </c>
      <c r="H84" s="149">
        <v>210.58</v>
      </c>
      <c r="I84" s="150">
        <f>H84*J7+H84</f>
        <v>271.12175000000002</v>
      </c>
      <c r="J84" s="150">
        <f t="shared" si="3"/>
        <v>401.26019000000002</v>
      </c>
    </row>
    <row r="85" spans="1:10" ht="30" customHeight="1" outlineLevel="1">
      <c r="A85" s="138"/>
      <c r="B85" s="145" t="s">
        <v>785</v>
      </c>
      <c r="C85" s="145">
        <v>96536</v>
      </c>
      <c r="D85" s="144" t="s">
        <v>1108</v>
      </c>
      <c r="E85" s="152" t="s">
        <v>502</v>
      </c>
      <c r="F85" s="145" t="s">
        <v>48</v>
      </c>
      <c r="G85" s="149">
        <v>36.64</v>
      </c>
      <c r="H85" s="149">
        <v>89.9</v>
      </c>
      <c r="I85" s="150">
        <f>H85*J7+H85</f>
        <v>115.74625</v>
      </c>
      <c r="J85" s="150">
        <f t="shared" si="3"/>
        <v>4240.9426000000003</v>
      </c>
    </row>
    <row r="86" spans="1:10" ht="30" customHeight="1" outlineLevel="1">
      <c r="A86" s="138"/>
      <c r="B86" s="145" t="s">
        <v>549</v>
      </c>
      <c r="C86" s="145">
        <v>92917</v>
      </c>
      <c r="D86" s="144" t="s">
        <v>1108</v>
      </c>
      <c r="E86" s="191" t="s">
        <v>529</v>
      </c>
      <c r="F86" s="145" t="s">
        <v>54</v>
      </c>
      <c r="G86" s="149">
        <v>78.87</v>
      </c>
      <c r="H86" s="149">
        <v>14.1</v>
      </c>
      <c r="I86" s="150">
        <f>H86*J7+H86</f>
        <v>18.153749999999999</v>
      </c>
      <c r="J86" s="150">
        <f t="shared" si="3"/>
        <v>1431.7862625</v>
      </c>
    </row>
    <row r="87" spans="1:10" ht="30" customHeight="1" outlineLevel="1">
      <c r="A87" s="138"/>
      <c r="B87" s="145" t="s">
        <v>786</v>
      </c>
      <c r="C87" s="200">
        <v>92915</v>
      </c>
      <c r="D87" s="190" t="s">
        <v>1108</v>
      </c>
      <c r="E87" s="191" t="s">
        <v>527</v>
      </c>
      <c r="F87" s="145" t="s">
        <v>54</v>
      </c>
      <c r="G87" s="149">
        <v>8.43</v>
      </c>
      <c r="H87" s="149">
        <v>16.22</v>
      </c>
      <c r="I87" s="150">
        <f>H87*J7+H87</f>
        <v>20.883249999999997</v>
      </c>
      <c r="J87" s="150">
        <f t="shared" si="3"/>
        <v>176.04579749999996</v>
      </c>
    </row>
    <row r="88" spans="1:10" ht="30" customHeight="1" outlineLevel="1">
      <c r="A88" s="138"/>
      <c r="B88" s="145" t="s">
        <v>941</v>
      </c>
      <c r="C88" s="200">
        <v>96558</v>
      </c>
      <c r="D88" s="144" t="s">
        <v>1108</v>
      </c>
      <c r="E88" s="148" t="s">
        <v>503</v>
      </c>
      <c r="F88" s="145" t="s">
        <v>46</v>
      </c>
      <c r="G88" s="149">
        <v>3.44</v>
      </c>
      <c r="H88" s="149">
        <v>776.85</v>
      </c>
      <c r="I88" s="150">
        <f>H88*J7+H88</f>
        <v>1000.194375</v>
      </c>
      <c r="J88" s="150">
        <f t="shared" si="3"/>
        <v>3440.6686500000001</v>
      </c>
    </row>
    <row r="89" spans="1:10" ht="30" customHeight="1" outlineLevel="1" collapsed="1">
      <c r="A89" s="138"/>
      <c r="B89" s="169"/>
      <c r="C89" s="170"/>
      <c r="D89" s="170"/>
      <c r="E89" s="170"/>
      <c r="F89" s="170"/>
      <c r="G89" s="171"/>
      <c r="H89" s="171"/>
      <c r="I89" s="172" t="s">
        <v>1144</v>
      </c>
      <c r="J89" s="195">
        <f>SUM(J48:J88)</f>
        <v>330149.30930000002</v>
      </c>
    </row>
    <row r="90" spans="1:10" ht="18.75" customHeight="1">
      <c r="A90" s="138"/>
      <c r="B90" s="173"/>
      <c r="C90" s="173"/>
      <c r="D90" s="173"/>
      <c r="E90" s="174"/>
      <c r="F90" s="173"/>
      <c r="G90" s="175"/>
      <c r="H90" s="176"/>
      <c r="I90" s="177"/>
      <c r="J90" s="178"/>
    </row>
    <row r="91" spans="1:10" ht="18.75" customHeight="1">
      <c r="A91" s="138"/>
      <c r="B91" s="179">
        <v>4</v>
      </c>
      <c r="C91" s="179"/>
      <c r="D91" s="179"/>
      <c r="E91" s="180" t="s">
        <v>72</v>
      </c>
      <c r="F91" s="180"/>
      <c r="G91" s="182"/>
      <c r="H91" s="182"/>
      <c r="I91" s="180"/>
      <c r="J91" s="183"/>
    </row>
    <row r="92" spans="1:10" ht="18.75" customHeight="1" outlineLevel="1">
      <c r="A92" s="138"/>
      <c r="B92" s="185" t="s">
        <v>47</v>
      </c>
      <c r="C92" s="185"/>
      <c r="D92" s="185"/>
      <c r="E92" s="186" t="s">
        <v>80</v>
      </c>
      <c r="F92" s="196"/>
      <c r="G92" s="149"/>
      <c r="H92" s="149"/>
      <c r="I92" s="150"/>
      <c r="J92" s="150"/>
    </row>
    <row r="93" spans="1:10" ht="30" customHeight="1" outlineLevel="1">
      <c r="A93" s="138"/>
      <c r="B93" s="145" t="s">
        <v>235</v>
      </c>
      <c r="C93" s="200">
        <v>92434</v>
      </c>
      <c r="D93" s="190" t="s">
        <v>1108</v>
      </c>
      <c r="E93" s="191" t="s">
        <v>534</v>
      </c>
      <c r="F93" s="145" t="s">
        <v>48</v>
      </c>
      <c r="G93" s="149">
        <v>510.21</v>
      </c>
      <c r="H93" s="149">
        <v>56.28</v>
      </c>
      <c r="I93" s="150">
        <f>H93*J7+H93</f>
        <v>72.460499999999996</v>
      </c>
      <c r="J93" s="150">
        <f>G93*I93</f>
        <v>36970.071704999995</v>
      </c>
    </row>
    <row r="94" spans="1:10" ht="30" customHeight="1" outlineLevel="1">
      <c r="A94" s="138"/>
      <c r="B94" s="145" t="s">
        <v>236</v>
      </c>
      <c r="C94" s="200">
        <v>92778</v>
      </c>
      <c r="D94" s="190" t="s">
        <v>1108</v>
      </c>
      <c r="E94" s="191" t="s">
        <v>526</v>
      </c>
      <c r="F94" s="145" t="s">
        <v>54</v>
      </c>
      <c r="G94" s="149">
        <v>1057.5</v>
      </c>
      <c r="H94" s="149">
        <v>12.5</v>
      </c>
      <c r="I94" s="150">
        <f>H94*J7+H94</f>
        <v>16.09375</v>
      </c>
      <c r="J94" s="150">
        <f t="shared" ref="J94:J157" si="4">G94*I94</f>
        <v>17019.140625</v>
      </c>
    </row>
    <row r="95" spans="1:10" ht="30" customHeight="1" outlineLevel="1">
      <c r="A95" s="138"/>
      <c r="B95" s="145" t="s">
        <v>237</v>
      </c>
      <c r="C95" s="200">
        <v>92779</v>
      </c>
      <c r="D95" s="144" t="s">
        <v>1108</v>
      </c>
      <c r="E95" s="191" t="s">
        <v>528</v>
      </c>
      <c r="F95" s="145" t="s">
        <v>54</v>
      </c>
      <c r="G95" s="149">
        <v>657.88</v>
      </c>
      <c r="H95" s="149">
        <v>10.43</v>
      </c>
      <c r="I95" s="150">
        <f>H95*J7+H95</f>
        <v>13.428625</v>
      </c>
      <c r="J95" s="150">
        <f t="shared" si="4"/>
        <v>8834.4238150000001</v>
      </c>
    </row>
    <row r="96" spans="1:10" ht="30" customHeight="1" outlineLevel="1">
      <c r="A96" s="138"/>
      <c r="B96" s="145" t="s">
        <v>238</v>
      </c>
      <c r="C96" s="200">
        <v>92775</v>
      </c>
      <c r="D96" s="190" t="s">
        <v>1108</v>
      </c>
      <c r="E96" s="191" t="s">
        <v>527</v>
      </c>
      <c r="F96" s="145" t="s">
        <v>54</v>
      </c>
      <c r="G96" s="149">
        <v>627.66</v>
      </c>
      <c r="H96" s="149">
        <v>16.22</v>
      </c>
      <c r="I96" s="150">
        <f>H96*J7+H96</f>
        <v>20.883249999999997</v>
      </c>
      <c r="J96" s="150">
        <f t="shared" si="4"/>
        <v>13107.580694999997</v>
      </c>
    </row>
    <row r="97" spans="1:10" ht="30" customHeight="1" outlineLevel="1">
      <c r="A97" s="138"/>
      <c r="B97" s="145" t="s">
        <v>530</v>
      </c>
      <c r="C97" s="200">
        <v>92722</v>
      </c>
      <c r="D97" s="144" t="s">
        <v>1108</v>
      </c>
      <c r="E97" s="148" t="s">
        <v>503</v>
      </c>
      <c r="F97" s="145" t="s">
        <v>46</v>
      </c>
      <c r="G97" s="149">
        <v>28.15</v>
      </c>
      <c r="H97" s="149">
        <v>683.31</v>
      </c>
      <c r="I97" s="150">
        <f>J7+H97</f>
        <v>683.59749999999997</v>
      </c>
      <c r="J97" s="150">
        <f t="shared" si="4"/>
        <v>19243.269624999997</v>
      </c>
    </row>
    <row r="98" spans="1:10" ht="30" customHeight="1" outlineLevel="1">
      <c r="A98" s="138"/>
      <c r="B98" s="185" t="s">
        <v>49</v>
      </c>
      <c r="C98" s="185"/>
      <c r="D98" s="185"/>
      <c r="E98" s="186" t="s">
        <v>81</v>
      </c>
      <c r="F98" s="196"/>
      <c r="G98" s="149"/>
      <c r="H98" s="149"/>
      <c r="I98" s="150"/>
      <c r="J98" s="150"/>
    </row>
    <row r="99" spans="1:10" ht="30" customHeight="1" outlineLevel="1">
      <c r="A99" s="138"/>
      <c r="B99" s="145" t="s">
        <v>239</v>
      </c>
      <c r="C99" s="200">
        <v>92471</v>
      </c>
      <c r="D99" s="190" t="s">
        <v>1108</v>
      </c>
      <c r="E99" s="191" t="s">
        <v>943</v>
      </c>
      <c r="F99" s="145" t="s">
        <v>48</v>
      </c>
      <c r="G99" s="149">
        <v>597.12</v>
      </c>
      <c r="H99" s="149">
        <v>87.01</v>
      </c>
      <c r="I99" s="150">
        <f>H99*J7+H99</f>
        <v>112.025375</v>
      </c>
      <c r="J99" s="150">
        <f t="shared" si="4"/>
        <v>66892.591919999992</v>
      </c>
    </row>
    <row r="100" spans="1:10" ht="30" customHeight="1" outlineLevel="1">
      <c r="A100" s="138"/>
      <c r="B100" s="145" t="s">
        <v>240</v>
      </c>
      <c r="C100" s="200">
        <v>92777</v>
      </c>
      <c r="D100" s="144" t="s">
        <v>1108</v>
      </c>
      <c r="E100" s="191" t="s">
        <v>529</v>
      </c>
      <c r="F100" s="145" t="s">
        <v>54</v>
      </c>
      <c r="G100" s="149">
        <v>1058.6400000000001</v>
      </c>
      <c r="H100" s="149">
        <v>14.1</v>
      </c>
      <c r="I100" s="150">
        <f>H100*J7+H100</f>
        <v>18.153749999999999</v>
      </c>
      <c r="J100" s="150">
        <f t="shared" si="4"/>
        <v>19218.285899999999</v>
      </c>
    </row>
    <row r="101" spans="1:10" ht="30" customHeight="1" outlineLevel="1">
      <c r="A101" s="138"/>
      <c r="B101" s="145" t="s">
        <v>241</v>
      </c>
      <c r="C101" s="200">
        <v>92778</v>
      </c>
      <c r="D101" s="190" t="s">
        <v>1108</v>
      </c>
      <c r="E101" s="191" t="s">
        <v>526</v>
      </c>
      <c r="F101" s="145" t="s">
        <v>54</v>
      </c>
      <c r="G101" s="149">
        <v>62.37</v>
      </c>
      <c r="H101" s="149">
        <v>12.5</v>
      </c>
      <c r="I101" s="150">
        <f>H101*J7+H101</f>
        <v>16.09375</v>
      </c>
      <c r="J101" s="150">
        <f t="shared" si="4"/>
        <v>1003.7671875</v>
      </c>
    </row>
    <row r="102" spans="1:10" ht="30" customHeight="1" outlineLevel="1">
      <c r="A102" s="138"/>
      <c r="B102" s="145" t="s">
        <v>485</v>
      </c>
      <c r="C102" s="200">
        <v>92779</v>
      </c>
      <c r="D102" s="144" t="s">
        <v>1108</v>
      </c>
      <c r="E102" s="191" t="s">
        <v>528</v>
      </c>
      <c r="F102" s="145" t="s">
        <v>54</v>
      </c>
      <c r="G102" s="149">
        <v>7.16</v>
      </c>
      <c r="H102" s="149">
        <v>10.43</v>
      </c>
      <c r="I102" s="150">
        <f>H102*J7+H102</f>
        <v>13.428625</v>
      </c>
      <c r="J102" s="150">
        <f t="shared" si="4"/>
        <v>96.148955000000001</v>
      </c>
    </row>
    <row r="103" spans="1:10" ht="30" customHeight="1" outlineLevel="1">
      <c r="A103" s="138"/>
      <c r="B103" s="145" t="s">
        <v>531</v>
      </c>
      <c r="C103" s="200">
        <v>92775</v>
      </c>
      <c r="D103" s="190" t="s">
        <v>1108</v>
      </c>
      <c r="E103" s="191" t="s">
        <v>527</v>
      </c>
      <c r="F103" s="145" t="s">
        <v>54</v>
      </c>
      <c r="G103" s="149">
        <v>571.09</v>
      </c>
      <c r="H103" s="149">
        <v>16.22</v>
      </c>
      <c r="I103" s="150">
        <f>H103*J7+H103</f>
        <v>20.883249999999997</v>
      </c>
      <c r="J103" s="150">
        <f t="shared" si="4"/>
        <v>11926.215242499999</v>
      </c>
    </row>
    <row r="104" spans="1:10" ht="30" customHeight="1" outlineLevel="1">
      <c r="A104" s="138"/>
      <c r="B104" s="145" t="s">
        <v>532</v>
      </c>
      <c r="C104" s="200">
        <v>92726</v>
      </c>
      <c r="D104" s="144" t="s">
        <v>1108</v>
      </c>
      <c r="E104" s="148" t="s">
        <v>503</v>
      </c>
      <c r="F104" s="145" t="s">
        <v>46</v>
      </c>
      <c r="G104" s="149">
        <v>40.299999999999997</v>
      </c>
      <c r="H104" s="149">
        <v>683.31</v>
      </c>
      <c r="I104" s="150">
        <f>H104*J7+H104</f>
        <v>879.76162499999987</v>
      </c>
      <c r="J104" s="150">
        <f t="shared" si="4"/>
        <v>35454.39348749999</v>
      </c>
    </row>
    <row r="105" spans="1:10" ht="30" customHeight="1" outlineLevel="1">
      <c r="A105" s="138"/>
      <c r="B105" s="185" t="s">
        <v>50</v>
      </c>
      <c r="C105" s="185"/>
      <c r="D105" s="185"/>
      <c r="E105" s="186" t="s">
        <v>550</v>
      </c>
      <c r="F105" s="196"/>
      <c r="G105" s="149"/>
      <c r="H105" s="149"/>
      <c r="I105" s="150"/>
      <c r="J105" s="150"/>
    </row>
    <row r="106" spans="1:10" ht="30" customHeight="1" outlineLevel="1">
      <c r="A106" s="138"/>
      <c r="B106" s="145" t="s">
        <v>242</v>
      </c>
      <c r="C106" s="203">
        <v>93183</v>
      </c>
      <c r="D106" s="145" t="s">
        <v>1108</v>
      </c>
      <c r="E106" s="148" t="s">
        <v>504</v>
      </c>
      <c r="F106" s="145" t="s">
        <v>56</v>
      </c>
      <c r="G106" s="149">
        <v>216.92</v>
      </c>
      <c r="H106" s="149">
        <v>78.03</v>
      </c>
      <c r="I106" s="150">
        <f>H106*J7+H106</f>
        <v>100.46362500000001</v>
      </c>
      <c r="J106" s="150">
        <f t="shared" si="4"/>
        <v>21792.569534999999</v>
      </c>
    </row>
    <row r="107" spans="1:10" ht="30" customHeight="1" outlineLevel="1">
      <c r="A107" s="138"/>
      <c r="B107" s="185" t="s">
        <v>83</v>
      </c>
      <c r="C107" s="145"/>
      <c r="D107" s="145"/>
      <c r="E107" s="186" t="s">
        <v>551</v>
      </c>
      <c r="F107" s="145"/>
      <c r="G107" s="149"/>
      <c r="H107" s="149"/>
      <c r="I107" s="150"/>
      <c r="J107" s="150"/>
    </row>
    <row r="108" spans="1:10" ht="30" customHeight="1" outlineLevel="1">
      <c r="A108" s="138"/>
      <c r="B108" s="145" t="s">
        <v>243</v>
      </c>
      <c r="C108" s="200">
        <v>92434</v>
      </c>
      <c r="D108" s="190" t="s">
        <v>1108</v>
      </c>
      <c r="E108" s="191" t="s">
        <v>534</v>
      </c>
      <c r="F108" s="145" t="s">
        <v>48</v>
      </c>
      <c r="G108" s="149">
        <v>16.02</v>
      </c>
      <c r="H108" s="149">
        <v>87.01</v>
      </c>
      <c r="I108" s="150">
        <f>H108*J7+H108</f>
        <v>112.025375</v>
      </c>
      <c r="J108" s="150">
        <f t="shared" si="4"/>
        <v>1794.6465074999999</v>
      </c>
    </row>
    <row r="109" spans="1:10" ht="30" customHeight="1" outlineLevel="1">
      <c r="A109" s="138"/>
      <c r="B109" s="145" t="s">
        <v>244</v>
      </c>
      <c r="C109" s="200">
        <v>92777</v>
      </c>
      <c r="D109" s="144" t="s">
        <v>1108</v>
      </c>
      <c r="E109" s="191" t="s">
        <v>529</v>
      </c>
      <c r="F109" s="145" t="s">
        <v>54</v>
      </c>
      <c r="G109" s="149">
        <v>41.19</v>
      </c>
      <c r="H109" s="149">
        <v>16.22</v>
      </c>
      <c r="I109" s="150">
        <f>H109*J7+H109</f>
        <v>20.883249999999997</v>
      </c>
      <c r="J109" s="150">
        <f t="shared" si="4"/>
        <v>860.18106749999981</v>
      </c>
    </row>
    <row r="110" spans="1:10" ht="30" customHeight="1" outlineLevel="1">
      <c r="A110" s="138"/>
      <c r="B110" s="145" t="s">
        <v>245</v>
      </c>
      <c r="C110" s="200">
        <v>92775</v>
      </c>
      <c r="D110" s="190" t="s">
        <v>1108</v>
      </c>
      <c r="E110" s="191" t="s">
        <v>527</v>
      </c>
      <c r="F110" s="145" t="s">
        <v>54</v>
      </c>
      <c r="G110" s="149">
        <v>9.1300000000000008</v>
      </c>
      <c r="H110" s="149">
        <v>14.1</v>
      </c>
      <c r="I110" s="150">
        <f>H110*J7+H110</f>
        <v>18.153749999999999</v>
      </c>
      <c r="J110" s="150">
        <f t="shared" si="4"/>
        <v>165.74373750000001</v>
      </c>
    </row>
    <row r="111" spans="1:10" ht="30" customHeight="1" outlineLevel="1">
      <c r="A111" s="138"/>
      <c r="B111" s="145" t="s">
        <v>246</v>
      </c>
      <c r="C111" s="200">
        <v>92722</v>
      </c>
      <c r="D111" s="144" t="s">
        <v>1108</v>
      </c>
      <c r="E111" s="148" t="s">
        <v>503</v>
      </c>
      <c r="F111" s="145" t="s">
        <v>46</v>
      </c>
      <c r="G111" s="149">
        <v>0.66</v>
      </c>
      <c r="H111" s="149">
        <v>683.31</v>
      </c>
      <c r="I111" s="150">
        <f>H111*J7+H111</f>
        <v>879.76162499999987</v>
      </c>
      <c r="J111" s="150">
        <f t="shared" si="4"/>
        <v>580.64267249999989</v>
      </c>
    </row>
    <row r="112" spans="1:10" ht="30" customHeight="1" outlineLevel="1">
      <c r="A112" s="138"/>
      <c r="B112" s="185" t="s">
        <v>122</v>
      </c>
      <c r="C112" s="145"/>
      <c r="D112" s="145"/>
      <c r="E112" s="186" t="s">
        <v>552</v>
      </c>
      <c r="F112" s="145"/>
      <c r="G112" s="149"/>
      <c r="H112" s="149"/>
      <c r="I112" s="150"/>
      <c r="J112" s="150">
        <f t="shared" si="4"/>
        <v>0</v>
      </c>
    </row>
    <row r="113" spans="1:10" ht="30" customHeight="1" outlineLevel="1">
      <c r="A113" s="138"/>
      <c r="B113" s="145" t="s">
        <v>247</v>
      </c>
      <c r="C113" s="200">
        <v>92434</v>
      </c>
      <c r="D113" s="190" t="s">
        <v>1108</v>
      </c>
      <c r="E113" s="191" t="s">
        <v>534</v>
      </c>
      <c r="F113" s="145" t="s">
        <v>48</v>
      </c>
      <c r="G113" s="149">
        <v>22.66</v>
      </c>
      <c r="H113" s="149">
        <v>56.28</v>
      </c>
      <c r="I113" s="150">
        <f>H113*J7+H113</f>
        <v>72.460499999999996</v>
      </c>
      <c r="J113" s="150">
        <f t="shared" si="4"/>
        <v>1641.9549299999999</v>
      </c>
    </row>
    <row r="114" spans="1:10" ht="30" customHeight="1" outlineLevel="1">
      <c r="A114" s="138"/>
      <c r="B114" s="145" t="s">
        <v>248</v>
      </c>
      <c r="C114" s="200">
        <v>92776</v>
      </c>
      <c r="D114" s="144" t="s">
        <v>1108</v>
      </c>
      <c r="E114" s="191" t="s">
        <v>533</v>
      </c>
      <c r="F114" s="145" t="s">
        <v>54</v>
      </c>
      <c r="G114" s="149">
        <v>18.52</v>
      </c>
      <c r="H114" s="149">
        <v>12.73</v>
      </c>
      <c r="I114" s="150">
        <f>H114*J7+G114</f>
        <v>22.179874999999999</v>
      </c>
      <c r="J114" s="150">
        <f t="shared" si="4"/>
        <v>410.77128499999998</v>
      </c>
    </row>
    <row r="115" spans="1:10" ht="30" customHeight="1" outlineLevel="1">
      <c r="A115" s="138"/>
      <c r="B115" s="145" t="s">
        <v>249</v>
      </c>
      <c r="C115" s="200">
        <v>92777</v>
      </c>
      <c r="D115" s="144" t="s">
        <v>1108</v>
      </c>
      <c r="E115" s="191" t="s">
        <v>529</v>
      </c>
      <c r="F115" s="145" t="s">
        <v>54</v>
      </c>
      <c r="G115" s="149">
        <v>19.5</v>
      </c>
      <c r="H115" s="149">
        <v>16.22</v>
      </c>
      <c r="I115" s="150">
        <f>H115*J7+H115</f>
        <v>20.883249999999997</v>
      </c>
      <c r="J115" s="150">
        <f t="shared" si="4"/>
        <v>407.22337499999992</v>
      </c>
    </row>
    <row r="116" spans="1:10" ht="30" customHeight="1" outlineLevel="1">
      <c r="A116" s="138"/>
      <c r="B116" s="145" t="s">
        <v>250</v>
      </c>
      <c r="C116" s="200">
        <v>92778</v>
      </c>
      <c r="D116" s="190" t="s">
        <v>1108</v>
      </c>
      <c r="E116" s="191" t="s">
        <v>526</v>
      </c>
      <c r="F116" s="145" t="s">
        <v>54</v>
      </c>
      <c r="G116" s="149">
        <v>33.61</v>
      </c>
      <c r="H116" s="149">
        <v>17.350000000000001</v>
      </c>
      <c r="I116" s="150">
        <f>H116*J7+H116</f>
        <v>22.338125000000002</v>
      </c>
      <c r="J116" s="150">
        <f t="shared" si="4"/>
        <v>750.78438125000002</v>
      </c>
    </row>
    <row r="117" spans="1:10" ht="30" customHeight="1" outlineLevel="1">
      <c r="A117" s="138"/>
      <c r="B117" s="145" t="s">
        <v>252</v>
      </c>
      <c r="C117" s="200">
        <v>92775</v>
      </c>
      <c r="D117" s="190" t="s">
        <v>1108</v>
      </c>
      <c r="E117" s="191" t="s">
        <v>527</v>
      </c>
      <c r="F117" s="145" t="s">
        <v>54</v>
      </c>
      <c r="G117" s="149">
        <v>19.23</v>
      </c>
      <c r="H117" s="149">
        <v>14.1</v>
      </c>
      <c r="I117" s="150">
        <f>H117*J7+H117</f>
        <v>18.153749999999999</v>
      </c>
      <c r="J117" s="150">
        <f t="shared" si="4"/>
        <v>349.09661249999999</v>
      </c>
    </row>
    <row r="118" spans="1:10" ht="30" customHeight="1" outlineLevel="1">
      <c r="A118" s="138"/>
      <c r="B118" s="145" t="s">
        <v>253</v>
      </c>
      <c r="C118" s="200">
        <v>92722</v>
      </c>
      <c r="D118" s="144" t="s">
        <v>1108</v>
      </c>
      <c r="E118" s="148" t="s">
        <v>503</v>
      </c>
      <c r="F118" s="145" t="s">
        <v>46</v>
      </c>
      <c r="G118" s="149">
        <v>1.46</v>
      </c>
      <c r="H118" s="149">
        <v>683.31</v>
      </c>
      <c r="I118" s="150">
        <f>H118*J7+H118</f>
        <v>879.76162499999987</v>
      </c>
      <c r="J118" s="150">
        <f t="shared" si="4"/>
        <v>1284.4519724999998</v>
      </c>
    </row>
    <row r="119" spans="1:10" ht="30" customHeight="1" outlineLevel="1">
      <c r="A119" s="138"/>
      <c r="B119" s="169"/>
      <c r="C119" s="170"/>
      <c r="D119" s="170"/>
      <c r="E119" s="170"/>
      <c r="F119" s="170"/>
      <c r="G119" s="171" t="s">
        <v>119</v>
      </c>
      <c r="H119" s="171"/>
      <c r="I119" s="150"/>
      <c r="J119" s="189">
        <f>SUM(J93:J118)</f>
        <v>259803.95523374999</v>
      </c>
    </row>
    <row r="120" spans="1:10" ht="18.75" customHeight="1">
      <c r="A120" s="138"/>
      <c r="B120" s="173"/>
      <c r="C120" s="173"/>
      <c r="D120" s="173"/>
      <c r="E120" s="174"/>
      <c r="F120" s="173"/>
      <c r="G120" s="175"/>
      <c r="H120" s="176"/>
      <c r="I120" s="177"/>
      <c r="J120" s="150">
        <f t="shared" si="4"/>
        <v>0</v>
      </c>
    </row>
    <row r="121" spans="1:10" ht="18.75" customHeight="1">
      <c r="A121" s="138"/>
      <c r="B121" s="179">
        <v>5</v>
      </c>
      <c r="C121" s="179"/>
      <c r="D121" s="179"/>
      <c r="E121" s="180" t="s">
        <v>511</v>
      </c>
      <c r="F121" s="180"/>
      <c r="G121" s="182"/>
      <c r="H121" s="182"/>
      <c r="I121" s="180"/>
      <c r="J121" s="150">
        <f t="shared" si="4"/>
        <v>0</v>
      </c>
    </row>
    <row r="122" spans="1:10" s="117" customFormat="1" ht="18.75" customHeight="1" outlineLevel="1">
      <c r="A122" s="138"/>
      <c r="B122" s="184" t="s">
        <v>51</v>
      </c>
      <c r="C122" s="184"/>
      <c r="D122" s="184"/>
      <c r="E122" s="193" t="s">
        <v>73</v>
      </c>
      <c r="F122" s="144"/>
      <c r="G122" s="149"/>
      <c r="H122" s="149"/>
      <c r="I122" s="150"/>
      <c r="J122" s="150">
        <f t="shared" si="4"/>
        <v>0</v>
      </c>
    </row>
    <row r="123" spans="1:10" s="117" customFormat="1" ht="30" customHeight="1" outlineLevel="1">
      <c r="A123" s="138"/>
      <c r="B123" s="144" t="s">
        <v>254</v>
      </c>
      <c r="C123" s="144" t="s">
        <v>111</v>
      </c>
      <c r="D123" s="144" t="s">
        <v>1108</v>
      </c>
      <c r="E123" s="148" t="s">
        <v>553</v>
      </c>
      <c r="F123" s="144" t="s">
        <v>48</v>
      </c>
      <c r="G123" s="149">
        <v>6.1</v>
      </c>
      <c r="H123" s="149">
        <v>141</v>
      </c>
      <c r="I123" s="150">
        <f>H123*J7+H123</f>
        <v>181.53749999999999</v>
      </c>
      <c r="J123" s="150">
        <f t="shared" si="4"/>
        <v>1107.3787499999999</v>
      </c>
    </row>
    <row r="124" spans="1:10" s="117" customFormat="1" ht="18.75" customHeight="1" outlineLevel="1">
      <c r="A124" s="138"/>
      <c r="B124" s="184" t="s">
        <v>53</v>
      </c>
      <c r="C124" s="184"/>
      <c r="D124" s="184"/>
      <c r="E124" s="193" t="s">
        <v>74</v>
      </c>
      <c r="F124" s="144"/>
      <c r="G124" s="149"/>
      <c r="H124" s="149"/>
      <c r="I124" s="150"/>
      <c r="J124" s="150">
        <f t="shared" si="4"/>
        <v>0</v>
      </c>
    </row>
    <row r="125" spans="1:10" s="117" customFormat="1" ht="39.9" customHeight="1" outlineLevel="1">
      <c r="A125" s="138"/>
      <c r="B125" s="144" t="s">
        <v>255</v>
      </c>
      <c r="C125" s="144">
        <v>87489</v>
      </c>
      <c r="D125" s="144" t="s">
        <v>1108</v>
      </c>
      <c r="E125" s="148" t="s">
        <v>554</v>
      </c>
      <c r="F125" s="144" t="s">
        <v>48</v>
      </c>
      <c r="G125" s="149">
        <v>1015.65</v>
      </c>
      <c r="H125" s="149">
        <v>66.069999999999993</v>
      </c>
      <c r="I125" s="150">
        <f>H125*J7+H125</f>
        <v>85.065124999999995</v>
      </c>
      <c r="J125" s="150">
        <f t="shared" si="4"/>
        <v>86396.394206249999</v>
      </c>
    </row>
    <row r="126" spans="1:10" s="117" customFormat="1" ht="39.9" customHeight="1" outlineLevel="1">
      <c r="A126" s="138"/>
      <c r="B126" s="144" t="s">
        <v>256</v>
      </c>
      <c r="C126" s="144">
        <v>87519</v>
      </c>
      <c r="D126" s="144" t="s">
        <v>1108</v>
      </c>
      <c r="E126" s="148" t="s">
        <v>887</v>
      </c>
      <c r="F126" s="144" t="s">
        <v>48</v>
      </c>
      <c r="G126" s="149">
        <v>16.86</v>
      </c>
      <c r="H126" s="149">
        <v>66.069999999999993</v>
      </c>
      <c r="I126" s="150">
        <f>H126*J7+H126</f>
        <v>85.065124999999995</v>
      </c>
      <c r="J126" s="150">
        <f t="shared" si="4"/>
        <v>1434.1980074999999</v>
      </c>
    </row>
    <row r="127" spans="1:10" s="117" customFormat="1" ht="39.9" customHeight="1" outlineLevel="1">
      <c r="A127" s="138"/>
      <c r="B127" s="144" t="s">
        <v>555</v>
      </c>
      <c r="C127" s="144">
        <v>87491</v>
      </c>
      <c r="D127" s="144" t="s">
        <v>1108</v>
      </c>
      <c r="E127" s="148" t="s">
        <v>888</v>
      </c>
      <c r="F127" s="144" t="s">
        <v>48</v>
      </c>
      <c r="G127" s="149">
        <v>710.21</v>
      </c>
      <c r="H127" s="149">
        <v>85.62</v>
      </c>
      <c r="I127" s="150">
        <f>H127*J7+H127</f>
        <v>110.23575</v>
      </c>
      <c r="J127" s="150">
        <f t="shared" si="4"/>
        <v>78290.532007500005</v>
      </c>
    </row>
    <row r="128" spans="1:10" s="117" customFormat="1" ht="30" customHeight="1" outlineLevel="1">
      <c r="A128" s="138"/>
      <c r="B128" s="144" t="s">
        <v>556</v>
      </c>
      <c r="C128" s="144">
        <v>72132</v>
      </c>
      <c r="D128" s="144" t="s">
        <v>1108</v>
      </c>
      <c r="E128" s="148" t="s">
        <v>791</v>
      </c>
      <c r="F128" s="144" t="s">
        <v>48</v>
      </c>
      <c r="G128" s="149">
        <v>13.02</v>
      </c>
      <c r="H128" s="149">
        <v>126.11</v>
      </c>
      <c r="I128" s="150">
        <f>H128*J7+H128</f>
        <v>162.366625</v>
      </c>
      <c r="J128" s="150">
        <f t="shared" si="4"/>
        <v>2114.0134574999997</v>
      </c>
    </row>
    <row r="129" spans="1:10" s="117" customFormat="1" ht="30" customHeight="1" outlineLevel="1">
      <c r="A129" s="138"/>
      <c r="B129" s="144" t="s">
        <v>558</v>
      </c>
      <c r="C129" s="204">
        <v>93202</v>
      </c>
      <c r="D129" s="144" t="s">
        <v>1108</v>
      </c>
      <c r="E129" s="148" t="s">
        <v>557</v>
      </c>
      <c r="F129" s="144" t="s">
        <v>56</v>
      </c>
      <c r="G129" s="149">
        <v>536.28</v>
      </c>
      <c r="H129" s="149">
        <v>24.3</v>
      </c>
      <c r="I129" s="150">
        <f>H129*J7+H129</f>
        <v>31.286250000000003</v>
      </c>
      <c r="J129" s="150">
        <f t="shared" si="4"/>
        <v>16778.190150000002</v>
      </c>
    </row>
    <row r="130" spans="1:10" s="117" customFormat="1" ht="30" customHeight="1" outlineLevel="1">
      <c r="A130" s="138"/>
      <c r="B130" s="144" t="s">
        <v>792</v>
      </c>
      <c r="C130" s="190" t="s">
        <v>303</v>
      </c>
      <c r="D130" s="190" t="s">
        <v>64</v>
      </c>
      <c r="E130" s="148" t="s">
        <v>559</v>
      </c>
      <c r="F130" s="144" t="s">
        <v>48</v>
      </c>
      <c r="G130" s="149">
        <v>15.72</v>
      </c>
      <c r="H130" s="149">
        <v>624.32000000000005</v>
      </c>
      <c r="I130" s="150">
        <f>H130*J7+H130</f>
        <v>803.81200000000001</v>
      </c>
      <c r="J130" s="150">
        <f t="shared" si="4"/>
        <v>12635.924640000001</v>
      </c>
    </row>
    <row r="131" spans="1:10" s="117" customFormat="1" ht="18.75" customHeight="1" outlineLevel="1">
      <c r="A131" s="138"/>
      <c r="B131" s="144" t="s">
        <v>793</v>
      </c>
      <c r="C131" s="144">
        <v>96361</v>
      </c>
      <c r="D131" s="144" t="s">
        <v>1108</v>
      </c>
      <c r="E131" s="148" t="s">
        <v>971</v>
      </c>
      <c r="F131" s="144" t="s">
        <v>48</v>
      </c>
      <c r="G131" s="149">
        <v>7.2</v>
      </c>
      <c r="H131" s="149">
        <v>148.19</v>
      </c>
      <c r="I131" s="150">
        <f>H131*J7+H131</f>
        <v>190.794625</v>
      </c>
      <c r="J131" s="150">
        <f t="shared" si="4"/>
        <v>1373.7212999999999</v>
      </c>
    </row>
    <row r="132" spans="1:10" s="117" customFormat="1" ht="18.75" customHeight="1" outlineLevel="1">
      <c r="A132" s="138"/>
      <c r="B132" s="184" t="s">
        <v>123</v>
      </c>
      <c r="C132" s="144"/>
      <c r="D132" s="144"/>
      <c r="E132" s="193" t="s">
        <v>560</v>
      </c>
      <c r="F132" s="144"/>
      <c r="G132" s="149"/>
      <c r="H132" s="149"/>
      <c r="I132" s="150"/>
      <c r="J132" s="150">
        <f t="shared" si="4"/>
        <v>0</v>
      </c>
    </row>
    <row r="133" spans="1:10" s="117" customFormat="1" ht="30" customHeight="1" outlineLevel="1">
      <c r="A133" s="138"/>
      <c r="B133" s="144" t="s">
        <v>257</v>
      </c>
      <c r="C133" s="144">
        <v>87491</v>
      </c>
      <c r="D133" s="144" t="s">
        <v>1108</v>
      </c>
      <c r="E133" s="148" t="s">
        <v>905</v>
      </c>
      <c r="F133" s="144" t="s">
        <v>48</v>
      </c>
      <c r="G133" s="149">
        <v>42.84</v>
      </c>
      <c r="H133" s="149">
        <v>131.1</v>
      </c>
      <c r="I133" s="150">
        <f>H133*J7+H133</f>
        <v>168.79124999999999</v>
      </c>
      <c r="J133" s="150">
        <f t="shared" si="4"/>
        <v>7231.0171500000006</v>
      </c>
    </row>
    <row r="134" spans="1:10" ht="18.75" customHeight="1" outlineLevel="1">
      <c r="A134" s="138"/>
      <c r="B134" s="169"/>
      <c r="C134" s="170"/>
      <c r="D134" s="170"/>
      <c r="E134" s="170"/>
      <c r="F134" s="170"/>
      <c r="G134" s="171"/>
      <c r="H134" s="171"/>
      <c r="I134" s="172" t="s">
        <v>1144</v>
      </c>
      <c r="J134" s="189">
        <f>SUM(J123:J133)</f>
        <v>207361.36966875003</v>
      </c>
    </row>
    <row r="135" spans="1:10" ht="18.75" customHeight="1">
      <c r="A135" s="138"/>
      <c r="B135" s="173"/>
      <c r="C135" s="173"/>
      <c r="D135" s="173"/>
      <c r="E135" s="174"/>
      <c r="F135" s="173"/>
      <c r="G135" s="175"/>
      <c r="H135" s="176"/>
      <c r="I135" s="177"/>
      <c r="J135" s="150"/>
    </row>
    <row r="136" spans="1:10" ht="18.75" customHeight="1">
      <c r="A136" s="138"/>
      <c r="B136" s="179">
        <v>6</v>
      </c>
      <c r="C136" s="205"/>
      <c r="D136" s="205"/>
      <c r="E136" s="180" t="s">
        <v>75</v>
      </c>
      <c r="F136" s="180"/>
      <c r="G136" s="182"/>
      <c r="H136" s="182"/>
      <c r="I136" s="180"/>
      <c r="J136" s="150"/>
    </row>
    <row r="137" spans="1:10" ht="18.75" customHeight="1" outlineLevel="1">
      <c r="A137" s="138"/>
      <c r="B137" s="185" t="s">
        <v>55</v>
      </c>
      <c r="C137" s="185"/>
      <c r="D137" s="185"/>
      <c r="E137" s="172" t="s">
        <v>82</v>
      </c>
      <c r="F137" s="172"/>
      <c r="G137" s="206"/>
      <c r="H137" s="149"/>
      <c r="I137" s="150"/>
      <c r="J137" s="150"/>
    </row>
    <row r="138" spans="1:10" ht="30" customHeight="1" outlineLevel="1">
      <c r="A138" s="138"/>
      <c r="B138" s="144" t="s">
        <v>258</v>
      </c>
      <c r="C138" s="144">
        <v>90842</v>
      </c>
      <c r="D138" s="144" t="s">
        <v>1108</v>
      </c>
      <c r="E138" s="148" t="s">
        <v>799</v>
      </c>
      <c r="F138" s="145" t="s">
        <v>43</v>
      </c>
      <c r="G138" s="149">
        <v>10</v>
      </c>
      <c r="H138" s="149">
        <v>983.69</v>
      </c>
      <c r="I138" s="150">
        <f>H138*J7+H138</f>
        <v>1266.5008750000002</v>
      </c>
      <c r="J138" s="150">
        <f t="shared" si="4"/>
        <v>12665.008750000001</v>
      </c>
    </row>
    <row r="139" spans="1:10" ht="30" customHeight="1" outlineLevel="1">
      <c r="A139" s="138"/>
      <c r="B139" s="144" t="s">
        <v>259</v>
      </c>
      <c r="C139" s="144"/>
      <c r="D139" s="144" t="s">
        <v>496</v>
      </c>
      <c r="E139" s="148" t="s">
        <v>800</v>
      </c>
      <c r="F139" s="145" t="s">
        <v>43</v>
      </c>
      <c r="G139" s="149">
        <v>5</v>
      </c>
      <c r="H139" s="149">
        <v>1115</v>
      </c>
      <c r="I139" s="150">
        <f>H139*J7+H139</f>
        <v>1435.5625</v>
      </c>
      <c r="J139" s="150">
        <f t="shared" si="4"/>
        <v>7177.8125</v>
      </c>
    </row>
    <row r="140" spans="1:10" ht="30" customHeight="1" outlineLevel="1">
      <c r="A140" s="138"/>
      <c r="B140" s="144" t="s">
        <v>260</v>
      </c>
      <c r="C140" s="144">
        <v>90843</v>
      </c>
      <c r="D140" s="144" t="s">
        <v>1108</v>
      </c>
      <c r="E140" s="148" t="s">
        <v>927</v>
      </c>
      <c r="F140" s="145" t="s">
        <v>43</v>
      </c>
      <c r="G140" s="149">
        <v>6</v>
      </c>
      <c r="H140" s="149">
        <v>1028.52</v>
      </c>
      <c r="I140" s="150">
        <f>H140*J7+H140</f>
        <v>1324.2194999999999</v>
      </c>
      <c r="J140" s="150">
        <f t="shared" si="4"/>
        <v>7945.3169999999991</v>
      </c>
    </row>
    <row r="141" spans="1:10" ht="30" customHeight="1" outlineLevel="1">
      <c r="A141" s="138"/>
      <c r="B141" s="144" t="s">
        <v>261</v>
      </c>
      <c r="C141" s="144">
        <v>90843</v>
      </c>
      <c r="D141" s="144" t="s">
        <v>1108</v>
      </c>
      <c r="E141" s="148" t="s">
        <v>798</v>
      </c>
      <c r="F141" s="145" t="s">
        <v>43</v>
      </c>
      <c r="G141" s="149">
        <v>4</v>
      </c>
      <c r="H141" s="149">
        <v>1028</v>
      </c>
      <c r="I141" s="150">
        <f>H141*J7+H141</f>
        <v>1323.55</v>
      </c>
      <c r="J141" s="150">
        <f t="shared" si="4"/>
        <v>5294.2</v>
      </c>
    </row>
    <row r="142" spans="1:10" ht="30" customHeight="1" outlineLevel="1">
      <c r="A142" s="138"/>
      <c r="B142" s="144" t="s">
        <v>262</v>
      </c>
      <c r="C142" s="144"/>
      <c r="D142" s="144" t="s">
        <v>496</v>
      </c>
      <c r="E142" s="148" t="s">
        <v>1127</v>
      </c>
      <c r="F142" s="145" t="s">
        <v>43</v>
      </c>
      <c r="G142" s="149">
        <v>10</v>
      </c>
      <c r="H142" s="149">
        <v>1108</v>
      </c>
      <c r="I142" s="150">
        <f>H142*J7+H142</f>
        <v>1426.55</v>
      </c>
      <c r="J142" s="150">
        <f t="shared" si="4"/>
        <v>14265.5</v>
      </c>
    </row>
    <row r="143" spans="1:10" ht="30" customHeight="1" outlineLevel="1">
      <c r="A143" s="138"/>
      <c r="B143" s="144" t="s">
        <v>263</v>
      </c>
      <c r="C143" s="144"/>
      <c r="D143" s="144" t="s">
        <v>496</v>
      </c>
      <c r="E143" s="148" t="s">
        <v>561</v>
      </c>
      <c r="F143" s="145" t="s">
        <v>43</v>
      </c>
      <c r="G143" s="149">
        <v>8</v>
      </c>
      <c r="H143" s="149">
        <v>780</v>
      </c>
      <c r="I143" s="150">
        <f>H143*J7+H143</f>
        <v>1004.25</v>
      </c>
      <c r="J143" s="150">
        <f t="shared" si="4"/>
        <v>8034</v>
      </c>
    </row>
    <row r="144" spans="1:10" ht="18.75" customHeight="1" outlineLevel="1">
      <c r="A144" s="138"/>
      <c r="B144" s="185" t="s">
        <v>76</v>
      </c>
      <c r="C144" s="144"/>
      <c r="D144" s="144"/>
      <c r="E144" s="193" t="s">
        <v>104</v>
      </c>
      <c r="F144" s="144"/>
      <c r="G144" s="149"/>
      <c r="H144" s="149"/>
      <c r="I144" s="150"/>
      <c r="J144" s="150">
        <f t="shared" si="4"/>
        <v>0</v>
      </c>
    </row>
    <row r="145" spans="1:10" ht="18.75" customHeight="1" outlineLevel="1">
      <c r="A145" s="138"/>
      <c r="B145" s="144" t="s">
        <v>264</v>
      </c>
      <c r="C145" s="190" t="s">
        <v>162</v>
      </c>
      <c r="D145" s="190" t="s">
        <v>1108</v>
      </c>
      <c r="E145" s="148" t="s">
        <v>562</v>
      </c>
      <c r="F145" s="145" t="s">
        <v>43</v>
      </c>
      <c r="G145" s="149">
        <v>8</v>
      </c>
      <c r="H145" s="149">
        <v>140.12</v>
      </c>
      <c r="I145" s="150">
        <f>H145*J7+H145</f>
        <v>180.40450000000001</v>
      </c>
      <c r="J145" s="150">
        <f t="shared" si="4"/>
        <v>1443.2360000000001</v>
      </c>
    </row>
    <row r="146" spans="1:10" ht="30" outlineLevel="1">
      <c r="A146" s="138"/>
      <c r="B146" s="144" t="s">
        <v>265</v>
      </c>
      <c r="C146" s="190">
        <v>100866</v>
      </c>
      <c r="D146" s="200" t="s">
        <v>1108</v>
      </c>
      <c r="E146" s="148" t="s">
        <v>1126</v>
      </c>
      <c r="F146" s="145" t="s">
        <v>43</v>
      </c>
      <c r="G146" s="149">
        <v>14</v>
      </c>
      <c r="H146" s="149">
        <v>346.64</v>
      </c>
      <c r="I146" s="150">
        <f>H146*J7+H146</f>
        <v>446.29899999999998</v>
      </c>
      <c r="J146" s="150">
        <f t="shared" si="4"/>
        <v>6248.1859999999997</v>
      </c>
    </row>
    <row r="147" spans="1:10" ht="20.100000000000001" customHeight="1" outlineLevel="1">
      <c r="A147" s="138"/>
      <c r="B147" s="144" t="s">
        <v>266</v>
      </c>
      <c r="C147" s="144"/>
      <c r="D147" s="144" t="s">
        <v>496</v>
      </c>
      <c r="E147" s="148" t="s">
        <v>1081</v>
      </c>
      <c r="F147" s="145" t="s">
        <v>48</v>
      </c>
      <c r="G147" s="149">
        <v>19.2</v>
      </c>
      <c r="H147" s="149">
        <v>434.14</v>
      </c>
      <c r="I147" s="150">
        <f>H147*J7+H147</f>
        <v>558.95524999999998</v>
      </c>
      <c r="J147" s="150">
        <f t="shared" si="4"/>
        <v>10731.940799999998</v>
      </c>
    </row>
    <row r="148" spans="1:10" ht="18.75" customHeight="1" outlineLevel="1">
      <c r="A148" s="138"/>
      <c r="B148" s="185" t="s">
        <v>84</v>
      </c>
      <c r="C148" s="144"/>
      <c r="D148" s="144"/>
      <c r="E148" s="193" t="s">
        <v>563</v>
      </c>
      <c r="F148" s="144"/>
      <c r="G148" s="149"/>
      <c r="H148" s="149"/>
      <c r="I148" s="150"/>
      <c r="J148" s="150">
        <f t="shared" si="4"/>
        <v>0</v>
      </c>
    </row>
    <row r="149" spans="1:10" ht="30" customHeight="1" outlineLevel="1">
      <c r="A149" s="138"/>
      <c r="B149" s="144" t="s">
        <v>267</v>
      </c>
      <c r="C149" s="144"/>
      <c r="D149" s="144" t="s">
        <v>496</v>
      </c>
      <c r="E149" s="148" t="s">
        <v>852</v>
      </c>
      <c r="F149" s="144" t="s">
        <v>48</v>
      </c>
      <c r="G149" s="149">
        <v>2.1</v>
      </c>
      <c r="H149" s="149">
        <v>1450</v>
      </c>
      <c r="I149" s="150">
        <f>H149*J7+H149</f>
        <v>1866.875</v>
      </c>
      <c r="J149" s="150">
        <f t="shared" si="4"/>
        <v>3920.4375</v>
      </c>
    </row>
    <row r="150" spans="1:10" ht="30" customHeight="1" outlineLevel="1">
      <c r="A150" s="138"/>
      <c r="B150" s="144" t="s">
        <v>268</v>
      </c>
      <c r="C150" s="144"/>
      <c r="D150" s="144" t="s">
        <v>496</v>
      </c>
      <c r="E150" s="148" t="s">
        <v>853</v>
      </c>
      <c r="F150" s="144" t="s">
        <v>48</v>
      </c>
      <c r="G150" s="149">
        <v>1.68</v>
      </c>
      <c r="H150" s="149">
        <v>1260</v>
      </c>
      <c r="I150" s="150">
        <f>H150*J7+H150</f>
        <v>1622.25</v>
      </c>
      <c r="J150" s="150">
        <f t="shared" si="4"/>
        <v>2725.38</v>
      </c>
    </row>
    <row r="151" spans="1:10" ht="30" customHeight="1" outlineLevel="1">
      <c r="A151" s="138"/>
      <c r="B151" s="144" t="s">
        <v>269</v>
      </c>
      <c r="C151" s="144"/>
      <c r="D151" s="144" t="s">
        <v>496</v>
      </c>
      <c r="E151" s="148" t="s">
        <v>803</v>
      </c>
      <c r="F151" s="144" t="s">
        <v>48</v>
      </c>
      <c r="G151" s="149">
        <v>6.72</v>
      </c>
      <c r="H151" s="149">
        <v>1952</v>
      </c>
      <c r="I151" s="150">
        <f>H151*J7+H151</f>
        <v>2513.1999999999998</v>
      </c>
      <c r="J151" s="150">
        <f t="shared" si="4"/>
        <v>16888.703999999998</v>
      </c>
    </row>
    <row r="152" spans="1:10" ht="30" customHeight="1" outlineLevel="1">
      <c r="A152" s="138"/>
      <c r="B152" s="144" t="s">
        <v>270</v>
      </c>
      <c r="C152" s="144">
        <v>100702</v>
      </c>
      <c r="D152" s="144" t="s">
        <v>1108</v>
      </c>
      <c r="E152" s="148" t="s">
        <v>797</v>
      </c>
      <c r="F152" s="144" t="s">
        <v>48</v>
      </c>
      <c r="G152" s="149">
        <v>143.1</v>
      </c>
      <c r="H152" s="149">
        <v>401.71</v>
      </c>
      <c r="I152" s="150">
        <f>H152*J7+H152</f>
        <v>517.20162499999992</v>
      </c>
      <c r="J152" s="150">
        <f t="shared" si="4"/>
        <v>74011.552537499985</v>
      </c>
    </row>
    <row r="153" spans="1:10" ht="30" customHeight="1" outlineLevel="1">
      <c r="A153" s="138"/>
      <c r="B153" s="144" t="s">
        <v>271</v>
      </c>
      <c r="C153" s="144">
        <v>100702</v>
      </c>
      <c r="D153" s="144" t="s">
        <v>1108</v>
      </c>
      <c r="E153" s="148" t="s">
        <v>802</v>
      </c>
      <c r="F153" s="144" t="s">
        <v>48</v>
      </c>
      <c r="G153" s="149">
        <v>5.04</v>
      </c>
      <c r="H153" s="149">
        <v>401.71</v>
      </c>
      <c r="I153" s="150">
        <f>H153*J7+H153</f>
        <v>517.20162499999992</v>
      </c>
      <c r="J153" s="150">
        <f t="shared" si="4"/>
        <v>2606.6961899999997</v>
      </c>
    </row>
    <row r="154" spans="1:10" ht="30" customHeight="1" outlineLevel="1">
      <c r="A154" s="138"/>
      <c r="B154" s="144" t="s">
        <v>272</v>
      </c>
      <c r="C154" s="144">
        <v>91341</v>
      </c>
      <c r="D154" s="144" t="s">
        <v>1108</v>
      </c>
      <c r="E154" s="148" t="s">
        <v>924</v>
      </c>
      <c r="F154" s="144" t="s">
        <v>48</v>
      </c>
      <c r="G154" s="149">
        <v>4.08</v>
      </c>
      <c r="H154" s="149">
        <v>549.16</v>
      </c>
      <c r="I154" s="150">
        <f>H154*J7+H154</f>
        <v>707.04349999999999</v>
      </c>
      <c r="J154" s="150">
        <f t="shared" si="4"/>
        <v>2884.7374800000002</v>
      </c>
    </row>
    <row r="155" spans="1:10" ht="30" customHeight="1" outlineLevel="1">
      <c r="A155" s="138"/>
      <c r="B155" s="144" t="s">
        <v>273</v>
      </c>
      <c r="C155" s="144">
        <v>91341</v>
      </c>
      <c r="D155" s="144" t="s">
        <v>1108</v>
      </c>
      <c r="E155" s="148" t="s">
        <v>564</v>
      </c>
      <c r="F155" s="144" t="s">
        <v>48</v>
      </c>
      <c r="G155" s="149">
        <v>5.25</v>
      </c>
      <c r="H155" s="149">
        <v>549.16</v>
      </c>
      <c r="I155" s="150">
        <f>H155*J7+H155</f>
        <v>707.04349999999999</v>
      </c>
      <c r="J155" s="150">
        <f t="shared" si="4"/>
        <v>3711.9783750000001</v>
      </c>
    </row>
    <row r="156" spans="1:10" ht="18.75" customHeight="1" outlineLevel="1">
      <c r="A156" s="138"/>
      <c r="B156" s="185" t="s">
        <v>85</v>
      </c>
      <c r="C156" s="185"/>
      <c r="D156" s="185"/>
      <c r="E156" s="172" t="s">
        <v>565</v>
      </c>
      <c r="F156" s="172"/>
      <c r="G156" s="149"/>
      <c r="H156" s="149"/>
      <c r="I156" s="150"/>
      <c r="J156" s="150">
        <f t="shared" si="4"/>
        <v>0</v>
      </c>
    </row>
    <row r="157" spans="1:10" ht="30" customHeight="1" outlineLevel="1">
      <c r="A157" s="138"/>
      <c r="B157" s="144" t="s">
        <v>274</v>
      </c>
      <c r="C157" s="144" t="s">
        <v>107</v>
      </c>
      <c r="D157" s="144" t="s">
        <v>1108</v>
      </c>
      <c r="E157" s="148" t="s">
        <v>566</v>
      </c>
      <c r="F157" s="145" t="s">
        <v>43</v>
      </c>
      <c r="G157" s="149">
        <v>1</v>
      </c>
      <c r="H157" s="149">
        <v>419.2</v>
      </c>
      <c r="I157" s="150">
        <f>H157*J7+H157</f>
        <v>539.72</v>
      </c>
      <c r="J157" s="150">
        <f t="shared" si="4"/>
        <v>539.72</v>
      </c>
    </row>
    <row r="158" spans="1:10" ht="30" customHeight="1" outlineLevel="1">
      <c r="A158" s="138"/>
      <c r="B158" s="144" t="s">
        <v>275</v>
      </c>
      <c r="C158" s="144" t="s">
        <v>107</v>
      </c>
      <c r="D158" s="144" t="s">
        <v>1108</v>
      </c>
      <c r="E158" s="148" t="s">
        <v>567</v>
      </c>
      <c r="F158" s="145" t="s">
        <v>43</v>
      </c>
      <c r="G158" s="149">
        <v>1</v>
      </c>
      <c r="H158" s="149">
        <v>419.2</v>
      </c>
      <c r="I158" s="150">
        <f>H158*J7+H158</f>
        <v>539.72</v>
      </c>
      <c r="J158" s="150">
        <f t="shared" ref="J158:J221" si="5">G158*I158</f>
        <v>539.72</v>
      </c>
    </row>
    <row r="159" spans="1:10" ht="35.1" customHeight="1" outlineLevel="1">
      <c r="A159" s="138"/>
      <c r="B159" s="144" t="s">
        <v>276</v>
      </c>
      <c r="C159" s="144">
        <v>72120</v>
      </c>
      <c r="D159" s="144" t="s">
        <v>1108</v>
      </c>
      <c r="E159" s="148" t="s">
        <v>801</v>
      </c>
      <c r="F159" s="145" t="s">
        <v>48</v>
      </c>
      <c r="G159" s="149">
        <v>3.53</v>
      </c>
      <c r="H159" s="149">
        <v>321</v>
      </c>
      <c r="I159" s="150">
        <f>H159*J7+H159</f>
        <v>413.28750000000002</v>
      </c>
      <c r="J159" s="150">
        <f t="shared" si="5"/>
        <v>1458.9048749999999</v>
      </c>
    </row>
    <row r="160" spans="1:10" ht="18.75" customHeight="1" outlineLevel="1">
      <c r="A160" s="138"/>
      <c r="B160" s="185" t="s">
        <v>17</v>
      </c>
      <c r="C160" s="185"/>
      <c r="D160" s="185"/>
      <c r="E160" s="172" t="s">
        <v>568</v>
      </c>
      <c r="F160" s="172"/>
      <c r="G160" s="149"/>
      <c r="H160" s="149"/>
      <c r="I160" s="150"/>
      <c r="J160" s="150">
        <f t="shared" si="5"/>
        <v>0</v>
      </c>
    </row>
    <row r="161" spans="1:10" ht="35.1" customHeight="1" outlineLevel="1">
      <c r="A161" s="138"/>
      <c r="B161" s="144" t="s">
        <v>277</v>
      </c>
      <c r="C161" s="144">
        <v>94559</v>
      </c>
      <c r="D161" s="144" t="s">
        <v>1108</v>
      </c>
      <c r="E161" s="148" t="s">
        <v>569</v>
      </c>
      <c r="F161" s="144" t="s">
        <v>48</v>
      </c>
      <c r="G161" s="149">
        <v>1.75</v>
      </c>
      <c r="H161" s="149">
        <v>794.95</v>
      </c>
      <c r="I161" s="150">
        <f>H161*J7+H161</f>
        <v>1023.4981250000001</v>
      </c>
      <c r="J161" s="150">
        <f t="shared" si="5"/>
        <v>1791.1217187500001</v>
      </c>
    </row>
    <row r="162" spans="1:10" ht="35.1" customHeight="1" outlineLevel="1">
      <c r="A162" s="138"/>
      <c r="B162" s="144" t="s">
        <v>278</v>
      </c>
      <c r="C162" s="144">
        <v>94559</v>
      </c>
      <c r="D162" s="144" t="s">
        <v>1108</v>
      </c>
      <c r="E162" s="148" t="s">
        <v>570</v>
      </c>
      <c r="F162" s="144" t="s">
        <v>48</v>
      </c>
      <c r="G162" s="149">
        <v>1.6</v>
      </c>
      <c r="H162" s="149">
        <v>749.95</v>
      </c>
      <c r="I162" s="150">
        <v>975.17</v>
      </c>
      <c r="J162" s="150">
        <f t="shared" si="5"/>
        <v>1560.2719999999999</v>
      </c>
    </row>
    <row r="163" spans="1:10" ht="35.1" customHeight="1" outlineLevel="1">
      <c r="A163" s="138"/>
      <c r="B163" s="144" t="s">
        <v>279</v>
      </c>
      <c r="C163" s="144">
        <v>100674</v>
      </c>
      <c r="D163" s="144" t="s">
        <v>1108</v>
      </c>
      <c r="E163" s="148" t="s">
        <v>794</v>
      </c>
      <c r="F163" s="144" t="s">
        <v>48</v>
      </c>
      <c r="G163" s="149">
        <v>3.22</v>
      </c>
      <c r="H163" s="149">
        <v>529.79999999999995</v>
      </c>
      <c r="I163" s="150">
        <f>H163*J7+H163</f>
        <v>682.11749999999995</v>
      </c>
      <c r="J163" s="150">
        <f t="shared" si="5"/>
        <v>2196.4183499999999</v>
      </c>
    </row>
    <row r="164" spans="1:10" ht="35.1" customHeight="1" outlineLevel="1">
      <c r="A164" s="138"/>
      <c r="B164" s="144" t="s">
        <v>280</v>
      </c>
      <c r="C164" s="144">
        <v>94559</v>
      </c>
      <c r="D164" s="144" t="s">
        <v>1108</v>
      </c>
      <c r="E164" s="148" t="s">
        <v>571</v>
      </c>
      <c r="F164" s="144" t="s">
        <v>48</v>
      </c>
      <c r="G164" s="149">
        <v>2.0299999999999998</v>
      </c>
      <c r="H164" s="149">
        <v>794.95</v>
      </c>
      <c r="I164" s="150">
        <v>975.17</v>
      </c>
      <c r="J164" s="150">
        <f t="shared" si="5"/>
        <v>1979.5950999999998</v>
      </c>
    </row>
    <row r="165" spans="1:10" ht="35.1" customHeight="1" outlineLevel="1">
      <c r="A165" s="138"/>
      <c r="B165" s="144" t="s">
        <v>281</v>
      </c>
      <c r="C165" s="144">
        <v>100674</v>
      </c>
      <c r="D165" s="144" t="s">
        <v>1108</v>
      </c>
      <c r="E165" s="148" t="s">
        <v>572</v>
      </c>
      <c r="F165" s="144" t="s">
        <v>48</v>
      </c>
      <c r="G165" s="149">
        <v>2.16</v>
      </c>
      <c r="H165" s="149">
        <v>529.79999999999995</v>
      </c>
      <c r="I165" s="150">
        <v>649.91</v>
      </c>
      <c r="J165" s="150">
        <f t="shared" si="5"/>
        <v>1403.8055999999999</v>
      </c>
    </row>
    <row r="166" spans="1:10" ht="35.1" customHeight="1" outlineLevel="1">
      <c r="A166" s="138"/>
      <c r="B166" s="144" t="s">
        <v>282</v>
      </c>
      <c r="C166" s="144">
        <v>94569</v>
      </c>
      <c r="D166" s="144" t="s">
        <v>1108</v>
      </c>
      <c r="E166" s="148" t="s">
        <v>573</v>
      </c>
      <c r="F166" s="144" t="s">
        <v>48</v>
      </c>
      <c r="G166" s="149">
        <v>2.1</v>
      </c>
      <c r="H166" s="149">
        <v>500.63</v>
      </c>
      <c r="I166" s="150">
        <f>H166*J7+H166</f>
        <v>644.56112499999995</v>
      </c>
      <c r="J166" s="150">
        <f t="shared" si="5"/>
        <v>1353.5783624999999</v>
      </c>
    </row>
    <row r="167" spans="1:10" ht="30" customHeight="1" outlineLevel="1">
      <c r="A167" s="138"/>
      <c r="B167" s="144" t="s">
        <v>283</v>
      </c>
      <c r="C167" s="144">
        <v>94569</v>
      </c>
      <c r="D167" s="144" t="s">
        <v>1108</v>
      </c>
      <c r="E167" s="148" t="s">
        <v>574</v>
      </c>
      <c r="F167" s="144" t="s">
        <v>48</v>
      </c>
      <c r="G167" s="149">
        <v>12.6</v>
      </c>
      <c r="H167" s="149">
        <v>500.63</v>
      </c>
      <c r="I167" s="150">
        <v>614.12</v>
      </c>
      <c r="J167" s="150">
        <f t="shared" si="5"/>
        <v>7737.9120000000003</v>
      </c>
    </row>
    <row r="168" spans="1:10" ht="30" customHeight="1" outlineLevel="1">
      <c r="A168" s="138"/>
      <c r="B168" s="144" t="s">
        <v>284</v>
      </c>
      <c r="C168" s="144">
        <v>94569</v>
      </c>
      <c r="D168" s="144" t="s">
        <v>1108</v>
      </c>
      <c r="E168" s="148" t="s">
        <v>575</v>
      </c>
      <c r="F168" s="144" t="s">
        <v>48</v>
      </c>
      <c r="G168" s="149">
        <v>6.3</v>
      </c>
      <c r="H168" s="149">
        <v>500.63</v>
      </c>
      <c r="I168" s="150">
        <v>614.12</v>
      </c>
      <c r="J168" s="150">
        <f t="shared" si="5"/>
        <v>3868.9560000000001</v>
      </c>
    </row>
    <row r="169" spans="1:10" ht="30" customHeight="1" outlineLevel="1">
      <c r="A169" s="138"/>
      <c r="B169" s="144" t="s">
        <v>285</v>
      </c>
      <c r="C169" s="144">
        <v>94569</v>
      </c>
      <c r="D169" s="144" t="s">
        <v>1108</v>
      </c>
      <c r="E169" s="148" t="s">
        <v>576</v>
      </c>
      <c r="F169" s="144" t="s">
        <v>48</v>
      </c>
      <c r="G169" s="149">
        <v>18.899999999999999</v>
      </c>
      <c r="H169" s="149">
        <v>500.63</v>
      </c>
      <c r="I169" s="150">
        <v>614.12</v>
      </c>
      <c r="J169" s="150">
        <f t="shared" si="5"/>
        <v>11606.867999999999</v>
      </c>
    </row>
    <row r="170" spans="1:10" ht="30" customHeight="1" outlineLevel="1">
      <c r="A170" s="138"/>
      <c r="B170" s="144" t="s">
        <v>286</v>
      </c>
      <c r="C170" s="144">
        <v>94569</v>
      </c>
      <c r="D170" s="144" t="s">
        <v>1108</v>
      </c>
      <c r="E170" s="148" t="s">
        <v>577</v>
      </c>
      <c r="F170" s="144" t="s">
        <v>48</v>
      </c>
      <c r="G170" s="149">
        <v>2.1</v>
      </c>
      <c r="H170" s="149">
        <v>500.63</v>
      </c>
      <c r="I170" s="150">
        <v>614.12</v>
      </c>
      <c r="J170" s="150">
        <f t="shared" si="5"/>
        <v>1289.652</v>
      </c>
    </row>
    <row r="171" spans="1:10" ht="30" customHeight="1" outlineLevel="1">
      <c r="A171" s="138"/>
      <c r="B171" s="144" t="s">
        <v>287</v>
      </c>
      <c r="C171" s="144">
        <v>94569</v>
      </c>
      <c r="D171" s="144" t="s">
        <v>1108</v>
      </c>
      <c r="E171" s="148" t="s">
        <v>578</v>
      </c>
      <c r="F171" s="144" t="s">
        <v>48</v>
      </c>
      <c r="G171" s="149">
        <v>6.3</v>
      </c>
      <c r="H171" s="149">
        <v>500.63</v>
      </c>
      <c r="I171" s="150">
        <v>614.12</v>
      </c>
      <c r="J171" s="150">
        <f t="shared" si="5"/>
        <v>3868.9560000000001</v>
      </c>
    </row>
    <row r="172" spans="1:10" ht="30" customHeight="1" outlineLevel="1">
      <c r="A172" s="138"/>
      <c r="B172" s="144" t="s">
        <v>288</v>
      </c>
      <c r="C172" s="144">
        <v>94569</v>
      </c>
      <c r="D172" s="144" t="s">
        <v>1108</v>
      </c>
      <c r="E172" s="148" t="s">
        <v>579</v>
      </c>
      <c r="F172" s="144" t="s">
        <v>48</v>
      </c>
      <c r="G172" s="149">
        <v>8.4</v>
      </c>
      <c r="H172" s="149">
        <v>500.63</v>
      </c>
      <c r="I172" s="150">
        <v>614.12</v>
      </c>
      <c r="J172" s="150">
        <f t="shared" si="5"/>
        <v>5158.6080000000002</v>
      </c>
    </row>
    <row r="173" spans="1:10" ht="30" customHeight="1" outlineLevel="1">
      <c r="A173" s="138"/>
      <c r="B173" s="144" t="s">
        <v>289</v>
      </c>
      <c r="C173" s="144">
        <v>94569</v>
      </c>
      <c r="D173" s="144" t="s">
        <v>1108</v>
      </c>
      <c r="E173" s="148" t="s">
        <v>580</v>
      </c>
      <c r="F173" s="144" t="s">
        <v>48</v>
      </c>
      <c r="G173" s="149">
        <v>12.6</v>
      </c>
      <c r="H173" s="149">
        <v>500.63</v>
      </c>
      <c r="I173" s="150">
        <v>614.12</v>
      </c>
      <c r="J173" s="150">
        <f t="shared" si="5"/>
        <v>7737.9120000000003</v>
      </c>
    </row>
    <row r="174" spans="1:10" ht="30" customHeight="1" outlineLevel="1">
      <c r="A174" s="138"/>
      <c r="B174" s="144" t="s">
        <v>290</v>
      </c>
      <c r="C174" s="144">
        <v>94569</v>
      </c>
      <c r="D174" s="144" t="s">
        <v>1108</v>
      </c>
      <c r="E174" s="148" t="s">
        <v>581</v>
      </c>
      <c r="F174" s="144" t="s">
        <v>48</v>
      </c>
      <c r="G174" s="149">
        <v>33.6</v>
      </c>
      <c r="H174" s="149">
        <v>500.63</v>
      </c>
      <c r="I174" s="150">
        <v>614.12</v>
      </c>
      <c r="J174" s="150">
        <f t="shared" si="5"/>
        <v>20634.432000000001</v>
      </c>
    </row>
    <row r="175" spans="1:10" ht="30" customHeight="1" outlineLevel="1">
      <c r="A175" s="138"/>
      <c r="B175" s="144" t="s">
        <v>291</v>
      </c>
      <c r="C175" s="144">
        <v>94569</v>
      </c>
      <c r="D175" s="144" t="s">
        <v>1108</v>
      </c>
      <c r="E175" s="148" t="s">
        <v>582</v>
      </c>
      <c r="F175" s="144" t="s">
        <v>48</v>
      </c>
      <c r="G175" s="149">
        <v>16.8</v>
      </c>
      <c r="H175" s="149">
        <v>500.63</v>
      </c>
      <c r="I175" s="150">
        <v>614.12</v>
      </c>
      <c r="J175" s="150">
        <f t="shared" si="5"/>
        <v>10317.216</v>
      </c>
    </row>
    <row r="176" spans="1:10" ht="30" customHeight="1" outlineLevel="1">
      <c r="A176" s="138"/>
      <c r="B176" s="144" t="s">
        <v>292</v>
      </c>
      <c r="C176" s="144">
        <v>100674</v>
      </c>
      <c r="D176" s="144" t="s">
        <v>1108</v>
      </c>
      <c r="E176" s="148" t="s">
        <v>795</v>
      </c>
      <c r="F176" s="144" t="s">
        <v>48</v>
      </c>
      <c r="G176" s="149">
        <v>5.44</v>
      </c>
      <c r="H176" s="149">
        <v>529.79999999999995</v>
      </c>
      <c r="I176" s="150">
        <v>649.91</v>
      </c>
      <c r="J176" s="150">
        <f t="shared" si="5"/>
        <v>3535.5104000000001</v>
      </c>
    </row>
    <row r="177" spans="1:10" ht="18.75" customHeight="1" outlineLevel="1">
      <c r="A177" s="138"/>
      <c r="B177" s="144" t="s">
        <v>293</v>
      </c>
      <c r="C177" s="144"/>
      <c r="D177" s="144" t="s">
        <v>496</v>
      </c>
      <c r="E177" s="148" t="s">
        <v>583</v>
      </c>
      <c r="F177" s="144" t="s">
        <v>48</v>
      </c>
      <c r="G177" s="149">
        <v>19.38</v>
      </c>
      <c r="H177" s="149">
        <v>63</v>
      </c>
      <c r="I177" s="150">
        <f>H177*J7+H177</f>
        <v>81.112499999999997</v>
      </c>
      <c r="J177" s="150">
        <f t="shared" si="5"/>
        <v>1571.9602499999999</v>
      </c>
    </row>
    <row r="178" spans="1:10" ht="18.75" customHeight="1" outlineLevel="1">
      <c r="A178" s="138"/>
      <c r="B178" s="185" t="s">
        <v>92</v>
      </c>
      <c r="C178" s="184"/>
      <c r="D178" s="184"/>
      <c r="E178" s="193" t="s">
        <v>18</v>
      </c>
      <c r="F178" s="144"/>
      <c r="G178" s="149"/>
      <c r="H178" s="149"/>
      <c r="I178" s="150"/>
      <c r="J178" s="150">
        <f t="shared" si="5"/>
        <v>0</v>
      </c>
    </row>
    <row r="179" spans="1:10" ht="18.75" customHeight="1" outlineLevel="1">
      <c r="A179" s="138"/>
      <c r="B179" s="144" t="s">
        <v>294</v>
      </c>
      <c r="C179" s="144">
        <v>72118</v>
      </c>
      <c r="D179" s="144" t="s">
        <v>1108</v>
      </c>
      <c r="E179" s="148" t="s">
        <v>796</v>
      </c>
      <c r="F179" s="144" t="s">
        <v>48</v>
      </c>
      <c r="G179" s="149">
        <v>16.2</v>
      </c>
      <c r="H179" s="149">
        <v>184.32</v>
      </c>
      <c r="I179" s="150">
        <f>H179*J7+H179</f>
        <v>237.31199999999998</v>
      </c>
      <c r="J179" s="150">
        <f t="shared" si="5"/>
        <v>3844.4543999999996</v>
      </c>
    </row>
    <row r="180" spans="1:10" ht="18.75" customHeight="1" outlineLevel="1">
      <c r="A180" s="138"/>
      <c r="B180" s="144" t="s">
        <v>295</v>
      </c>
      <c r="C180" s="207">
        <v>72120</v>
      </c>
      <c r="D180" s="144" t="s">
        <v>1108</v>
      </c>
      <c r="E180" s="148" t="s">
        <v>584</v>
      </c>
      <c r="F180" s="144" t="s">
        <v>48</v>
      </c>
      <c r="G180" s="149">
        <v>7.2</v>
      </c>
      <c r="H180" s="149">
        <v>496.56</v>
      </c>
      <c r="I180" s="150">
        <f>H180*J7+H180</f>
        <v>639.32100000000003</v>
      </c>
      <c r="J180" s="150">
        <f t="shared" si="5"/>
        <v>4603.1112000000003</v>
      </c>
    </row>
    <row r="181" spans="1:10" ht="18.75" customHeight="1" outlineLevel="1">
      <c r="A181" s="138"/>
      <c r="B181" s="144" t="s">
        <v>296</v>
      </c>
      <c r="C181" s="207">
        <v>72120</v>
      </c>
      <c r="D181" s="144" t="s">
        <v>1108</v>
      </c>
      <c r="E181" s="148" t="s">
        <v>585</v>
      </c>
      <c r="F181" s="144" t="s">
        <v>48</v>
      </c>
      <c r="G181" s="149">
        <v>3.57</v>
      </c>
      <c r="H181" s="149">
        <v>496.56</v>
      </c>
      <c r="I181" s="150">
        <v>609.13</v>
      </c>
      <c r="J181" s="150">
        <f t="shared" si="5"/>
        <v>2174.5940999999998</v>
      </c>
    </row>
    <row r="182" spans="1:10" ht="18.75" customHeight="1" outlineLevel="1">
      <c r="A182" s="138"/>
      <c r="B182" s="144" t="s">
        <v>297</v>
      </c>
      <c r="C182" s="144">
        <v>85005</v>
      </c>
      <c r="D182" s="144" t="s">
        <v>1108</v>
      </c>
      <c r="E182" s="148" t="s">
        <v>586</v>
      </c>
      <c r="F182" s="144" t="s">
        <v>48</v>
      </c>
      <c r="G182" s="149">
        <v>16.899999999999999</v>
      </c>
      <c r="H182" s="149">
        <v>125.56</v>
      </c>
      <c r="I182" s="150">
        <f>H182*J7+H182</f>
        <v>161.6585</v>
      </c>
      <c r="J182" s="150">
        <f t="shared" si="5"/>
        <v>2732.0286499999997</v>
      </c>
    </row>
    <row r="183" spans="1:10" ht="18.75" customHeight="1" outlineLevel="1">
      <c r="A183" s="138"/>
      <c r="B183" s="185" t="s">
        <v>185</v>
      </c>
      <c r="C183" s="144"/>
      <c r="D183" s="144"/>
      <c r="E183" s="193" t="s">
        <v>587</v>
      </c>
      <c r="F183" s="144"/>
      <c r="G183" s="149"/>
      <c r="H183" s="149"/>
      <c r="I183" s="150"/>
      <c r="J183" s="150">
        <f t="shared" si="5"/>
        <v>0</v>
      </c>
    </row>
    <row r="184" spans="1:10" ht="30" customHeight="1" outlineLevel="1">
      <c r="A184" s="138"/>
      <c r="B184" s="144" t="s">
        <v>298</v>
      </c>
      <c r="C184" s="144"/>
      <c r="D184" s="144" t="s">
        <v>496</v>
      </c>
      <c r="E184" s="148" t="s">
        <v>1092</v>
      </c>
      <c r="F184" s="144" t="s">
        <v>48</v>
      </c>
      <c r="G184" s="149">
        <v>69.790000000000006</v>
      </c>
      <c r="H184" s="149">
        <v>549.41</v>
      </c>
      <c r="I184" s="150">
        <f>H184*J7+H184</f>
        <v>707.36537499999997</v>
      </c>
      <c r="J184" s="150">
        <f t="shared" si="5"/>
        <v>49367.029521250006</v>
      </c>
    </row>
    <row r="185" spans="1:10" ht="20.100000000000001" customHeight="1" outlineLevel="1">
      <c r="A185" s="138"/>
      <c r="B185" s="144" t="s">
        <v>299</v>
      </c>
      <c r="C185" s="144"/>
      <c r="D185" s="144" t="s">
        <v>496</v>
      </c>
      <c r="E185" s="148" t="s">
        <v>1093</v>
      </c>
      <c r="F185" s="144" t="s">
        <v>48</v>
      </c>
      <c r="G185" s="149">
        <v>20.52</v>
      </c>
      <c r="H185" s="149">
        <v>400.98</v>
      </c>
      <c r="I185" s="150">
        <f>H185*J7+H185</f>
        <v>516.26175000000001</v>
      </c>
      <c r="J185" s="150">
        <f t="shared" si="5"/>
        <v>10593.69111</v>
      </c>
    </row>
    <row r="186" spans="1:10" ht="30" customHeight="1" outlineLevel="1">
      <c r="A186" s="138"/>
      <c r="B186" s="144" t="s">
        <v>300</v>
      </c>
      <c r="C186" s="144"/>
      <c r="D186" s="144" t="s">
        <v>496</v>
      </c>
      <c r="E186" s="148" t="s">
        <v>1075</v>
      </c>
      <c r="F186" s="144" t="s">
        <v>48</v>
      </c>
      <c r="G186" s="149">
        <v>164.44</v>
      </c>
      <c r="H186" s="149">
        <v>178.61</v>
      </c>
      <c r="I186" s="150">
        <f>H186*J7+H186</f>
        <v>229.960375</v>
      </c>
      <c r="J186" s="150">
        <f t="shared" si="5"/>
        <v>37814.684065000001</v>
      </c>
    </row>
    <row r="187" spans="1:10" ht="30" customHeight="1" outlineLevel="1">
      <c r="A187" s="138"/>
      <c r="B187" s="144" t="s">
        <v>301</v>
      </c>
      <c r="C187" s="144"/>
      <c r="D187" s="144" t="s">
        <v>496</v>
      </c>
      <c r="E187" s="148" t="s">
        <v>1074</v>
      </c>
      <c r="F187" s="144" t="s">
        <v>48</v>
      </c>
      <c r="G187" s="149">
        <v>13.5</v>
      </c>
      <c r="H187" s="149">
        <v>525</v>
      </c>
      <c r="I187" s="150">
        <f>H187*J7+H187</f>
        <v>675.9375</v>
      </c>
      <c r="J187" s="150">
        <f t="shared" si="5"/>
        <v>9125.15625</v>
      </c>
    </row>
    <row r="188" spans="1:10" ht="18.75" customHeight="1" outlineLevel="1">
      <c r="A188" s="138"/>
      <c r="B188" s="169"/>
      <c r="C188" s="170"/>
      <c r="D188" s="170"/>
      <c r="E188" s="170"/>
      <c r="F188" s="170"/>
      <c r="G188" s="171"/>
      <c r="H188" s="171"/>
      <c r="I188" s="172" t="s">
        <v>1144</v>
      </c>
      <c r="J188" s="189">
        <f>SUM(J138:J187)</f>
        <v>390960.555085</v>
      </c>
    </row>
    <row r="189" spans="1:10" ht="18.75" customHeight="1">
      <c r="A189" s="138"/>
      <c r="B189" s="173"/>
      <c r="C189" s="173"/>
      <c r="D189" s="173"/>
      <c r="E189" s="174"/>
      <c r="F189" s="173"/>
      <c r="G189" s="175"/>
      <c r="H189" s="176"/>
      <c r="I189" s="177"/>
      <c r="J189" s="150"/>
    </row>
    <row r="190" spans="1:10" ht="18.75" customHeight="1">
      <c r="A190" s="138"/>
      <c r="B190" s="179">
        <v>7</v>
      </c>
      <c r="C190" s="205"/>
      <c r="D190" s="205"/>
      <c r="E190" s="180" t="s">
        <v>510</v>
      </c>
      <c r="F190" s="180"/>
      <c r="G190" s="182"/>
      <c r="H190" s="182"/>
      <c r="I190" s="180"/>
      <c r="J190" s="150"/>
    </row>
    <row r="191" spans="1:10" ht="18.75" customHeight="1" outlineLevel="1">
      <c r="A191" s="138"/>
      <c r="B191" s="144" t="s">
        <v>58</v>
      </c>
      <c r="C191" s="144"/>
      <c r="D191" s="208" t="s">
        <v>496</v>
      </c>
      <c r="E191" s="148" t="s">
        <v>889</v>
      </c>
      <c r="F191" s="144" t="s">
        <v>48</v>
      </c>
      <c r="G191" s="149">
        <v>1451.75</v>
      </c>
      <c r="H191" s="149">
        <v>280.35000000000002</v>
      </c>
      <c r="I191" s="150">
        <f>H191*J7+H191</f>
        <v>360.950625</v>
      </c>
      <c r="J191" s="150">
        <f t="shared" si="5"/>
        <v>524010.06984374998</v>
      </c>
    </row>
    <row r="192" spans="1:10" ht="30" outlineLevel="1">
      <c r="A192" s="138"/>
      <c r="B192" s="144" t="s">
        <v>59</v>
      </c>
      <c r="C192" s="144"/>
      <c r="D192" s="144" t="s">
        <v>496</v>
      </c>
      <c r="E192" s="148" t="s">
        <v>1077</v>
      </c>
      <c r="F192" s="144" t="s">
        <v>48</v>
      </c>
      <c r="G192" s="149">
        <v>1402.03</v>
      </c>
      <c r="H192" s="149">
        <v>140.65</v>
      </c>
      <c r="I192" s="150">
        <f>H192*J7+H192</f>
        <v>181.08687500000002</v>
      </c>
      <c r="J192" s="150">
        <f t="shared" si="5"/>
        <v>253889.23135625003</v>
      </c>
    </row>
    <row r="193" spans="1:10" ht="18.75" customHeight="1" outlineLevel="1">
      <c r="A193" s="138"/>
      <c r="B193" s="144" t="s">
        <v>183</v>
      </c>
      <c r="C193" s="144" t="s">
        <v>343</v>
      </c>
      <c r="D193" s="208" t="s">
        <v>64</v>
      </c>
      <c r="E193" s="148" t="s">
        <v>588</v>
      </c>
      <c r="F193" s="144" t="s">
        <v>56</v>
      </c>
      <c r="G193" s="149">
        <v>83.13</v>
      </c>
      <c r="H193" s="149">
        <v>82.31</v>
      </c>
      <c r="I193" s="150">
        <f>H193*J7+H193</f>
        <v>105.974125</v>
      </c>
      <c r="J193" s="150">
        <f t="shared" si="5"/>
        <v>8809.6290112499992</v>
      </c>
    </row>
    <row r="194" spans="1:10" ht="18.75" customHeight="1" outlineLevel="1">
      <c r="A194" s="138"/>
      <c r="B194" s="144" t="s">
        <v>103</v>
      </c>
      <c r="C194" s="144">
        <v>94228</v>
      </c>
      <c r="D194" s="208" t="s">
        <v>1108</v>
      </c>
      <c r="E194" s="148" t="s">
        <v>589</v>
      </c>
      <c r="F194" s="144" t="s">
        <v>48</v>
      </c>
      <c r="G194" s="149">
        <v>115.14</v>
      </c>
      <c r="H194" s="149">
        <v>97.54</v>
      </c>
      <c r="I194" s="150">
        <f>H194*J7+H194</f>
        <v>125.58275</v>
      </c>
      <c r="J194" s="150">
        <f t="shared" si="5"/>
        <v>14459.597835</v>
      </c>
    </row>
    <row r="195" spans="1:10" ht="18.75" customHeight="1" outlineLevel="1">
      <c r="A195" s="138"/>
      <c r="B195" s="144" t="s">
        <v>93</v>
      </c>
      <c r="C195" s="144">
        <v>94231</v>
      </c>
      <c r="D195" s="209" t="s">
        <v>1108</v>
      </c>
      <c r="E195" s="148" t="s">
        <v>590</v>
      </c>
      <c r="F195" s="144" t="s">
        <v>56</v>
      </c>
      <c r="G195" s="149">
        <v>139.80000000000001</v>
      </c>
      <c r="H195" s="149">
        <v>56.72</v>
      </c>
      <c r="I195" s="150">
        <f>H195*J7+H195</f>
        <v>73.027000000000001</v>
      </c>
      <c r="J195" s="150">
        <f t="shared" si="5"/>
        <v>10209.1746</v>
      </c>
    </row>
    <row r="196" spans="1:10" ht="18.75" customHeight="1" outlineLevel="1">
      <c r="A196" s="138"/>
      <c r="B196" s="144" t="s">
        <v>184</v>
      </c>
      <c r="C196" s="144">
        <v>94231</v>
      </c>
      <c r="D196" s="209" t="s">
        <v>1108</v>
      </c>
      <c r="E196" s="148" t="s">
        <v>591</v>
      </c>
      <c r="F196" s="144" t="s">
        <v>56</v>
      </c>
      <c r="G196" s="149">
        <v>66.150000000000006</v>
      </c>
      <c r="H196" s="149">
        <v>56.72</v>
      </c>
      <c r="I196" s="150">
        <v>69.58</v>
      </c>
      <c r="J196" s="150">
        <f t="shared" si="5"/>
        <v>4602.7170000000006</v>
      </c>
    </row>
    <row r="197" spans="1:10" ht="18.75" customHeight="1" outlineLevel="1">
      <c r="A197" s="138"/>
      <c r="B197" s="144" t="s">
        <v>804</v>
      </c>
      <c r="C197" s="144">
        <v>94231</v>
      </c>
      <c r="D197" s="209" t="s">
        <v>1108</v>
      </c>
      <c r="E197" s="148" t="s">
        <v>592</v>
      </c>
      <c r="F197" s="144" t="s">
        <v>56</v>
      </c>
      <c r="G197" s="149">
        <v>108.8</v>
      </c>
      <c r="H197" s="149">
        <v>56.72</v>
      </c>
      <c r="I197" s="150">
        <v>69.58</v>
      </c>
      <c r="J197" s="150">
        <f t="shared" si="5"/>
        <v>7570.3039999999992</v>
      </c>
    </row>
    <row r="198" spans="1:10" ht="18.75" customHeight="1" outlineLevel="1">
      <c r="A198" s="138"/>
      <c r="B198" s="144" t="s">
        <v>805</v>
      </c>
      <c r="C198" s="144">
        <v>71623</v>
      </c>
      <c r="D198" s="144" t="s">
        <v>1108</v>
      </c>
      <c r="E198" s="148" t="s">
        <v>509</v>
      </c>
      <c r="F198" s="144" t="s">
        <v>56</v>
      </c>
      <c r="G198" s="149">
        <v>266</v>
      </c>
      <c r="H198" s="149">
        <v>125.72</v>
      </c>
      <c r="I198" s="150">
        <f>H198*J7+H198</f>
        <v>161.86449999999999</v>
      </c>
      <c r="J198" s="150">
        <f t="shared" si="5"/>
        <v>43055.956999999995</v>
      </c>
    </row>
    <row r="199" spans="1:10" ht="18.75" customHeight="1" outlineLevel="1">
      <c r="A199" s="138"/>
      <c r="B199" s="169"/>
      <c r="C199" s="170"/>
      <c r="D199" s="170"/>
      <c r="E199" s="170"/>
      <c r="F199" s="170"/>
      <c r="G199" s="171"/>
      <c r="H199" s="171"/>
      <c r="I199" s="172" t="s">
        <v>1144</v>
      </c>
      <c r="J199" s="189">
        <f>SUM(J191:J198)</f>
        <v>866606.68064625002</v>
      </c>
    </row>
    <row r="200" spans="1:10" ht="18.75" customHeight="1">
      <c r="A200" s="138"/>
      <c r="B200" s="173"/>
      <c r="C200" s="173"/>
      <c r="D200" s="173"/>
      <c r="E200" s="174"/>
      <c r="F200" s="173"/>
      <c r="G200" s="175"/>
      <c r="H200" s="176"/>
      <c r="I200" s="177"/>
      <c r="J200" s="150">
        <f t="shared" si="5"/>
        <v>0</v>
      </c>
    </row>
    <row r="201" spans="1:10" ht="18.75" customHeight="1">
      <c r="A201" s="138"/>
      <c r="B201" s="179">
        <v>8</v>
      </c>
      <c r="C201" s="179"/>
      <c r="D201" s="179"/>
      <c r="E201" s="180" t="s">
        <v>180</v>
      </c>
      <c r="F201" s="180"/>
      <c r="G201" s="182"/>
      <c r="H201" s="182"/>
      <c r="I201" s="180"/>
      <c r="J201" s="150">
        <f t="shared" si="5"/>
        <v>0</v>
      </c>
    </row>
    <row r="202" spans="1:10" ht="30" outlineLevel="1">
      <c r="A202" s="138"/>
      <c r="B202" s="144" t="s">
        <v>60</v>
      </c>
      <c r="C202" s="144" t="s">
        <v>108</v>
      </c>
      <c r="D202" s="144" t="s">
        <v>1108</v>
      </c>
      <c r="E202" s="148" t="s">
        <v>513</v>
      </c>
      <c r="F202" s="144" t="s">
        <v>48</v>
      </c>
      <c r="G202" s="149">
        <v>630.63</v>
      </c>
      <c r="H202" s="149">
        <v>97.28</v>
      </c>
      <c r="I202" s="150">
        <f>H202*J7+H202</f>
        <v>125.24799999999999</v>
      </c>
      <c r="J202" s="150">
        <f t="shared" si="5"/>
        <v>78985.146239999987</v>
      </c>
    </row>
    <row r="203" spans="1:10" ht="30" customHeight="1" outlineLevel="1">
      <c r="A203" s="138"/>
      <c r="B203" s="144" t="s">
        <v>302</v>
      </c>
      <c r="C203" s="144">
        <v>98560</v>
      </c>
      <c r="D203" s="144" t="s">
        <v>1108</v>
      </c>
      <c r="E203" s="148" t="s">
        <v>806</v>
      </c>
      <c r="F203" s="144" t="s">
        <v>48</v>
      </c>
      <c r="G203" s="149">
        <v>211.5</v>
      </c>
      <c r="H203" s="149">
        <v>44.41</v>
      </c>
      <c r="I203" s="150">
        <f>H203*J7+H203</f>
        <v>57.177874999999993</v>
      </c>
      <c r="J203" s="150">
        <f t="shared" si="5"/>
        <v>12093.120562499998</v>
      </c>
    </row>
    <row r="204" spans="1:10" ht="18.75" customHeight="1" outlineLevel="1">
      <c r="A204" s="138"/>
      <c r="B204" s="169"/>
      <c r="C204" s="170"/>
      <c r="D204" s="170"/>
      <c r="E204" s="170"/>
      <c r="F204" s="170"/>
      <c r="G204" s="171" t="s">
        <v>119</v>
      </c>
      <c r="H204" s="171"/>
      <c r="I204" s="172"/>
      <c r="J204" s="189">
        <f>J202+J203</f>
        <v>91078.266802499988</v>
      </c>
    </row>
    <row r="205" spans="1:10" ht="18.75" customHeight="1">
      <c r="A205" s="138"/>
      <c r="B205" s="173"/>
      <c r="C205" s="173"/>
      <c r="D205" s="173"/>
      <c r="E205" s="174"/>
      <c r="F205" s="173"/>
      <c r="G205" s="175"/>
      <c r="H205" s="176"/>
      <c r="I205" s="177"/>
      <c r="J205" s="150">
        <f t="shared" si="5"/>
        <v>0</v>
      </c>
    </row>
    <row r="206" spans="1:10" ht="18.75" customHeight="1">
      <c r="A206" s="138"/>
      <c r="B206" s="179">
        <v>9</v>
      </c>
      <c r="C206" s="205"/>
      <c r="D206" s="205"/>
      <c r="E206" s="180" t="s">
        <v>514</v>
      </c>
      <c r="F206" s="180"/>
      <c r="G206" s="210"/>
      <c r="H206" s="182"/>
      <c r="I206" s="180"/>
      <c r="J206" s="150">
        <f t="shared" si="5"/>
        <v>0</v>
      </c>
    </row>
    <row r="207" spans="1:10" ht="18.75" customHeight="1" outlineLevel="1">
      <c r="A207" s="138"/>
      <c r="B207" s="185" t="s">
        <v>77</v>
      </c>
      <c r="C207" s="211"/>
      <c r="D207" s="211"/>
      <c r="E207" s="186" t="s">
        <v>539</v>
      </c>
      <c r="F207" s="186"/>
      <c r="G207" s="188"/>
      <c r="H207" s="188"/>
      <c r="I207" s="186"/>
      <c r="J207" s="150">
        <f t="shared" si="5"/>
        <v>0</v>
      </c>
    </row>
    <row r="208" spans="1:10" ht="30" customHeight="1" outlineLevel="1">
      <c r="A208" s="138"/>
      <c r="B208" s="144" t="s">
        <v>304</v>
      </c>
      <c r="C208" s="144">
        <v>87878</v>
      </c>
      <c r="D208" s="144" t="s">
        <v>1108</v>
      </c>
      <c r="E208" s="148" t="s">
        <v>593</v>
      </c>
      <c r="F208" s="144" t="s">
        <v>48</v>
      </c>
      <c r="G208" s="149">
        <v>4084.95</v>
      </c>
      <c r="H208" s="149">
        <v>4.2699999999999996</v>
      </c>
      <c r="I208" s="150">
        <f>H208*J7+H208</f>
        <v>5.4976249999999993</v>
      </c>
      <c r="J208" s="150">
        <f t="shared" si="5"/>
        <v>22457.523243749994</v>
      </c>
    </row>
    <row r="209" spans="1:10" ht="30" customHeight="1" outlineLevel="1">
      <c r="A209" s="138"/>
      <c r="B209" s="144" t="s">
        <v>305</v>
      </c>
      <c r="C209" s="144">
        <v>87535</v>
      </c>
      <c r="D209" s="144" t="s">
        <v>1108</v>
      </c>
      <c r="E209" s="148" t="s">
        <v>594</v>
      </c>
      <c r="F209" s="144" t="s">
        <v>48</v>
      </c>
      <c r="G209" s="149">
        <v>2783</v>
      </c>
      <c r="H209" s="149">
        <v>29.94</v>
      </c>
      <c r="I209" s="150">
        <f>H209*J7+H209</f>
        <v>38.547750000000001</v>
      </c>
      <c r="J209" s="150">
        <f t="shared" si="5"/>
        <v>107278.38825</v>
      </c>
    </row>
    <row r="210" spans="1:10" ht="30" customHeight="1" outlineLevel="1">
      <c r="A210" s="138"/>
      <c r="B210" s="144" t="s">
        <v>306</v>
      </c>
      <c r="C210" s="144">
        <v>87792</v>
      </c>
      <c r="D210" s="144" t="s">
        <v>1108</v>
      </c>
      <c r="E210" s="148" t="s">
        <v>595</v>
      </c>
      <c r="F210" s="144" t="s">
        <v>48</v>
      </c>
      <c r="G210" s="149">
        <v>1301.95</v>
      </c>
      <c r="H210" s="149">
        <v>36.24</v>
      </c>
      <c r="I210" s="150">
        <f>H210*J7+H210</f>
        <v>46.659000000000006</v>
      </c>
      <c r="J210" s="150">
        <f t="shared" si="5"/>
        <v>60747.685050000007</v>
      </c>
    </row>
    <row r="211" spans="1:10" ht="30" customHeight="1" outlineLevel="1">
      <c r="A211" s="138"/>
      <c r="B211" s="144" t="s">
        <v>307</v>
      </c>
      <c r="C211" s="212">
        <v>87543</v>
      </c>
      <c r="D211" s="144" t="s">
        <v>1108</v>
      </c>
      <c r="E211" s="148" t="s">
        <v>928</v>
      </c>
      <c r="F211" s="144" t="s">
        <v>48</v>
      </c>
      <c r="G211" s="149">
        <v>1909.34</v>
      </c>
      <c r="H211" s="149">
        <v>32.33</v>
      </c>
      <c r="I211" s="150">
        <f>H211*J7+H211</f>
        <v>41.624874999999996</v>
      </c>
      <c r="J211" s="150">
        <f t="shared" si="5"/>
        <v>79476.038832499995</v>
      </c>
    </row>
    <row r="212" spans="1:10" ht="30" customHeight="1" outlineLevel="1">
      <c r="A212" s="138"/>
      <c r="B212" s="144" t="s">
        <v>308</v>
      </c>
      <c r="C212" s="144">
        <v>87273</v>
      </c>
      <c r="D212" s="144" t="s">
        <v>1108</v>
      </c>
      <c r="E212" s="148" t="s">
        <v>596</v>
      </c>
      <c r="F212" s="144" t="s">
        <v>48</v>
      </c>
      <c r="G212" s="149">
        <v>671.71</v>
      </c>
      <c r="H212" s="149">
        <v>62.13</v>
      </c>
      <c r="I212" s="150">
        <f>H212*J7+H212</f>
        <v>79.99237500000001</v>
      </c>
      <c r="J212" s="150">
        <f t="shared" si="5"/>
        <v>53731.678211250008</v>
      </c>
    </row>
    <row r="213" spans="1:10" ht="30" customHeight="1" outlineLevel="1">
      <c r="A213" s="138"/>
      <c r="B213" s="144" t="s">
        <v>309</v>
      </c>
      <c r="C213" s="144">
        <v>87265</v>
      </c>
      <c r="D213" s="144" t="s">
        <v>1108</v>
      </c>
      <c r="E213" s="148" t="s">
        <v>597</v>
      </c>
      <c r="F213" s="144" t="s">
        <v>48</v>
      </c>
      <c r="G213" s="149">
        <v>8.3000000000000007</v>
      </c>
      <c r="H213" s="149">
        <v>55.72</v>
      </c>
      <c r="I213" s="150">
        <f>H213*J7+H213</f>
        <v>71.739499999999992</v>
      </c>
      <c r="J213" s="150">
        <f t="shared" si="5"/>
        <v>595.43785000000003</v>
      </c>
    </row>
    <row r="214" spans="1:10" ht="30" customHeight="1" outlineLevel="1">
      <c r="A214" s="138"/>
      <c r="B214" s="144" t="s">
        <v>310</v>
      </c>
      <c r="C214" s="144">
        <v>87265</v>
      </c>
      <c r="D214" s="144" t="s">
        <v>1108</v>
      </c>
      <c r="E214" s="148" t="s">
        <v>925</v>
      </c>
      <c r="F214" s="144" t="s">
        <v>48</v>
      </c>
      <c r="G214" s="149">
        <v>8.7799999999999994</v>
      </c>
      <c r="H214" s="149">
        <v>55.72</v>
      </c>
      <c r="I214" s="150">
        <v>68.349999999999994</v>
      </c>
      <c r="J214" s="150">
        <f t="shared" si="5"/>
        <v>600.11299999999994</v>
      </c>
    </row>
    <row r="215" spans="1:10" ht="30" customHeight="1" outlineLevel="1">
      <c r="A215" s="138"/>
      <c r="B215" s="144" t="s">
        <v>311</v>
      </c>
      <c r="C215" s="144">
        <v>87265</v>
      </c>
      <c r="D215" s="144" t="s">
        <v>1108</v>
      </c>
      <c r="E215" s="148" t="s">
        <v>598</v>
      </c>
      <c r="F215" s="144" t="s">
        <v>48</v>
      </c>
      <c r="G215" s="149">
        <v>17.25</v>
      </c>
      <c r="H215" s="149">
        <v>55.72</v>
      </c>
      <c r="I215" s="150">
        <v>68.349999999999994</v>
      </c>
      <c r="J215" s="150">
        <f t="shared" si="5"/>
        <v>1179.0374999999999</v>
      </c>
    </row>
    <row r="216" spans="1:10" ht="30" customHeight="1" outlineLevel="1">
      <c r="A216" s="138"/>
      <c r="B216" s="144" t="s">
        <v>312</v>
      </c>
      <c r="C216" s="144">
        <v>87265</v>
      </c>
      <c r="D216" s="144" t="s">
        <v>1108</v>
      </c>
      <c r="E216" s="148" t="s">
        <v>599</v>
      </c>
      <c r="F216" s="144" t="s">
        <v>48</v>
      </c>
      <c r="G216" s="149">
        <v>166.07</v>
      </c>
      <c r="H216" s="149">
        <v>55.72</v>
      </c>
      <c r="I216" s="150">
        <v>68.349999999999994</v>
      </c>
      <c r="J216" s="150">
        <f t="shared" si="5"/>
        <v>11350.884499999998</v>
      </c>
    </row>
    <row r="217" spans="1:10" ht="18.75" customHeight="1" outlineLevel="1">
      <c r="A217" s="138"/>
      <c r="B217" s="144" t="s">
        <v>313</v>
      </c>
      <c r="C217" s="144" t="s">
        <v>168</v>
      </c>
      <c r="D217" s="144" t="s">
        <v>1108</v>
      </c>
      <c r="E217" s="148" t="s">
        <v>600</v>
      </c>
      <c r="F217" s="144" t="s">
        <v>56</v>
      </c>
      <c r="G217" s="149">
        <v>238.6</v>
      </c>
      <c r="H217" s="149">
        <v>46</v>
      </c>
      <c r="I217" s="150">
        <f>H217*J7+H217</f>
        <v>59.225000000000001</v>
      </c>
      <c r="J217" s="150">
        <f t="shared" si="5"/>
        <v>14131.084999999999</v>
      </c>
    </row>
    <row r="218" spans="1:10" ht="18.75" customHeight="1" outlineLevel="1">
      <c r="A218" s="138"/>
      <c r="B218" s="144" t="s">
        <v>314</v>
      </c>
      <c r="C218" s="144" t="s">
        <v>179</v>
      </c>
      <c r="D218" s="144" t="s">
        <v>64</v>
      </c>
      <c r="E218" s="148" t="s">
        <v>601</v>
      </c>
      <c r="F218" s="144" t="s">
        <v>48</v>
      </c>
      <c r="G218" s="149">
        <v>495.39</v>
      </c>
      <c r="H218" s="149">
        <v>65</v>
      </c>
      <c r="I218" s="150">
        <f>H218*J7+H218</f>
        <v>83.6875</v>
      </c>
      <c r="J218" s="150">
        <f t="shared" si="5"/>
        <v>41457.950624999998</v>
      </c>
    </row>
    <row r="219" spans="1:10" ht="30" customHeight="1" outlineLevel="1">
      <c r="A219" s="138"/>
      <c r="B219" s="144" t="s">
        <v>315</v>
      </c>
      <c r="C219" s="144" t="s">
        <v>357</v>
      </c>
      <c r="D219" s="144" t="s">
        <v>64</v>
      </c>
      <c r="E219" s="148" t="s">
        <v>602</v>
      </c>
      <c r="F219" s="144" t="s">
        <v>48</v>
      </c>
      <c r="G219" s="149">
        <v>734.92</v>
      </c>
      <c r="H219" s="149">
        <v>107.92</v>
      </c>
      <c r="I219" s="150">
        <f>H219*J7+H219</f>
        <v>138.947</v>
      </c>
      <c r="J219" s="150">
        <f t="shared" si="5"/>
        <v>102114.92924</v>
      </c>
    </row>
    <row r="220" spans="1:10" ht="18.75" customHeight="1" outlineLevel="1">
      <c r="A220" s="138"/>
      <c r="B220" s="185" t="s">
        <v>178</v>
      </c>
      <c r="C220" s="211"/>
      <c r="D220" s="211"/>
      <c r="E220" s="186" t="s">
        <v>929</v>
      </c>
      <c r="F220" s="186"/>
      <c r="G220" s="188"/>
      <c r="H220" s="188"/>
      <c r="I220" s="186"/>
      <c r="J220" s="150">
        <f t="shared" si="5"/>
        <v>0</v>
      </c>
    </row>
    <row r="221" spans="1:10" ht="24.9" customHeight="1" outlineLevel="1">
      <c r="A221" s="138"/>
      <c r="B221" s="144" t="s">
        <v>316</v>
      </c>
      <c r="C221" s="144">
        <v>87878</v>
      </c>
      <c r="D221" s="144" t="s">
        <v>1108</v>
      </c>
      <c r="E221" s="148" t="s">
        <v>593</v>
      </c>
      <c r="F221" s="144" t="s">
        <v>48</v>
      </c>
      <c r="G221" s="149">
        <v>91.79</v>
      </c>
      <c r="H221" s="149">
        <v>4.2699999999999996</v>
      </c>
      <c r="I221" s="150">
        <f>H221*J7+H221</f>
        <v>5.4976249999999993</v>
      </c>
      <c r="J221" s="150">
        <f t="shared" si="5"/>
        <v>504.62699874999998</v>
      </c>
    </row>
    <row r="222" spans="1:10" ht="30" customHeight="1" outlineLevel="1">
      <c r="A222" s="138"/>
      <c r="B222" s="144" t="s">
        <v>317</v>
      </c>
      <c r="C222" s="144">
        <v>87792</v>
      </c>
      <c r="D222" s="144" t="s">
        <v>1108</v>
      </c>
      <c r="E222" s="148" t="s">
        <v>595</v>
      </c>
      <c r="F222" s="144" t="s">
        <v>48</v>
      </c>
      <c r="G222" s="149">
        <v>91.79</v>
      </c>
      <c r="H222" s="149">
        <v>36.24</v>
      </c>
      <c r="I222" s="150">
        <f>H222*J7+H222</f>
        <v>46.659000000000006</v>
      </c>
      <c r="J222" s="150">
        <f t="shared" ref="J222:J285" si="6">G222*I222</f>
        <v>4282.8296100000007</v>
      </c>
    </row>
    <row r="223" spans="1:10" ht="18.75" customHeight="1" outlineLevel="1">
      <c r="A223" s="138"/>
      <c r="B223" s="169"/>
      <c r="C223" s="170"/>
      <c r="D223" s="170"/>
      <c r="E223" s="170"/>
      <c r="F223" s="170"/>
      <c r="G223" s="171" t="s">
        <v>119</v>
      </c>
      <c r="H223" s="171"/>
      <c r="I223" s="172"/>
      <c r="J223" s="189">
        <f>SUM(J208:J222)</f>
        <v>499908.20791125007</v>
      </c>
    </row>
    <row r="224" spans="1:10" ht="18.75" customHeight="1">
      <c r="A224" s="138"/>
      <c r="B224" s="173"/>
      <c r="C224" s="173"/>
      <c r="D224" s="173"/>
      <c r="E224" s="174"/>
      <c r="F224" s="173"/>
      <c r="G224" s="175"/>
      <c r="H224" s="176"/>
      <c r="I224" s="177"/>
      <c r="J224" s="150">
        <f t="shared" si="6"/>
        <v>0</v>
      </c>
    </row>
    <row r="225" spans="1:10" ht="18.75" customHeight="1">
      <c r="A225" s="138"/>
      <c r="B225" s="179">
        <v>10</v>
      </c>
      <c r="C225" s="179"/>
      <c r="D225" s="179"/>
      <c r="E225" s="180" t="s">
        <v>515</v>
      </c>
      <c r="F225" s="180"/>
      <c r="G225" s="182"/>
      <c r="H225" s="182"/>
      <c r="I225" s="180"/>
      <c r="J225" s="150">
        <f t="shared" si="6"/>
        <v>0</v>
      </c>
    </row>
    <row r="226" spans="1:10" s="117" customFormat="1" ht="18.75" customHeight="1" outlineLevel="1">
      <c r="A226" s="138"/>
      <c r="B226" s="184" t="s">
        <v>78</v>
      </c>
      <c r="C226" s="185"/>
      <c r="D226" s="185"/>
      <c r="E226" s="193" t="s">
        <v>484</v>
      </c>
      <c r="F226" s="186"/>
      <c r="G226" s="149"/>
      <c r="H226" s="149"/>
      <c r="I226" s="150"/>
      <c r="J226" s="150">
        <f t="shared" si="6"/>
        <v>0</v>
      </c>
    </row>
    <row r="227" spans="1:10" s="117" customFormat="1" ht="30" outlineLevel="1">
      <c r="A227" s="138"/>
      <c r="B227" s="144" t="s">
        <v>318</v>
      </c>
      <c r="C227" s="213">
        <v>87630</v>
      </c>
      <c r="D227" s="144" t="s">
        <v>1108</v>
      </c>
      <c r="E227" s="148" t="s">
        <v>926</v>
      </c>
      <c r="F227" s="144" t="s">
        <v>48</v>
      </c>
      <c r="G227" s="149">
        <v>954.7</v>
      </c>
      <c r="H227" s="149">
        <v>37.200000000000003</v>
      </c>
      <c r="I227" s="150">
        <f>H227*J7+H227</f>
        <v>47.895000000000003</v>
      </c>
      <c r="J227" s="150">
        <f t="shared" si="6"/>
        <v>45725.356500000002</v>
      </c>
    </row>
    <row r="228" spans="1:10" s="117" customFormat="1" ht="18.75" customHeight="1" outlineLevel="1">
      <c r="A228" s="138"/>
      <c r="B228" s="144" t="s">
        <v>319</v>
      </c>
      <c r="C228" s="144">
        <v>87620</v>
      </c>
      <c r="D228" s="144" t="s">
        <v>1108</v>
      </c>
      <c r="E228" s="148" t="s">
        <v>505</v>
      </c>
      <c r="F228" s="144" t="s">
        <v>48</v>
      </c>
      <c r="G228" s="149">
        <v>286.79000000000002</v>
      </c>
      <c r="H228" s="149">
        <v>28.99</v>
      </c>
      <c r="I228" s="150">
        <f>H228*J7+H228</f>
        <v>37.324624999999997</v>
      </c>
      <c r="J228" s="150">
        <f t="shared" si="6"/>
        <v>10704.32920375</v>
      </c>
    </row>
    <row r="229" spans="1:10" s="117" customFormat="1" ht="30" customHeight="1" outlineLevel="1">
      <c r="A229" s="138"/>
      <c r="B229" s="144" t="s">
        <v>320</v>
      </c>
      <c r="C229" s="144">
        <v>98679</v>
      </c>
      <c r="D229" s="144" t="s">
        <v>1108</v>
      </c>
      <c r="E229" s="148" t="s">
        <v>1125</v>
      </c>
      <c r="F229" s="144" t="s">
        <v>48</v>
      </c>
      <c r="G229" s="149">
        <v>382.52</v>
      </c>
      <c r="H229" s="149">
        <v>34.49</v>
      </c>
      <c r="I229" s="150">
        <f>H229*J7+H229</f>
        <v>44.405875000000002</v>
      </c>
      <c r="J229" s="150">
        <f t="shared" si="6"/>
        <v>16986.135305</v>
      </c>
    </row>
    <row r="230" spans="1:10" s="117" customFormat="1" ht="18.75" customHeight="1" outlineLevel="1">
      <c r="A230" s="138"/>
      <c r="B230" s="144" t="s">
        <v>321</v>
      </c>
      <c r="C230" s="144">
        <v>72815</v>
      </c>
      <c r="D230" s="144" t="s">
        <v>1108</v>
      </c>
      <c r="E230" s="148" t="s">
        <v>603</v>
      </c>
      <c r="F230" s="144" t="s">
        <v>48</v>
      </c>
      <c r="G230" s="149">
        <v>23.72</v>
      </c>
      <c r="H230" s="149">
        <v>62.3</v>
      </c>
      <c r="I230" s="150">
        <f>H230*J7+H230</f>
        <v>80.211249999999993</v>
      </c>
      <c r="J230" s="150">
        <f t="shared" si="6"/>
        <v>1902.6108499999998</v>
      </c>
    </row>
    <row r="231" spans="1:10" s="117" customFormat="1" ht="30" customHeight="1" outlineLevel="1">
      <c r="A231" s="138"/>
      <c r="B231" s="144" t="s">
        <v>322</v>
      </c>
      <c r="C231" s="144">
        <v>87251</v>
      </c>
      <c r="D231" s="144" t="s">
        <v>1108</v>
      </c>
      <c r="E231" s="148" t="s">
        <v>604</v>
      </c>
      <c r="F231" s="144" t="s">
        <v>48</v>
      </c>
      <c r="G231" s="149">
        <v>228.05</v>
      </c>
      <c r="H231" s="149">
        <v>48.47</v>
      </c>
      <c r="I231" s="150">
        <f>H231*J7+H231</f>
        <v>62.405124999999998</v>
      </c>
      <c r="J231" s="150">
        <f t="shared" si="6"/>
        <v>14231.488756250001</v>
      </c>
    </row>
    <row r="232" spans="1:10" s="117" customFormat="1" ht="30" customHeight="1" outlineLevel="1">
      <c r="A232" s="138"/>
      <c r="B232" s="144" t="s">
        <v>323</v>
      </c>
      <c r="C232" s="144">
        <v>87257</v>
      </c>
      <c r="D232" s="144" t="s">
        <v>1108</v>
      </c>
      <c r="E232" s="148" t="s">
        <v>605</v>
      </c>
      <c r="F232" s="144" t="s">
        <v>48</v>
      </c>
      <c r="G232" s="149">
        <v>347.46</v>
      </c>
      <c r="H232" s="149">
        <v>88</v>
      </c>
      <c r="I232" s="150">
        <f>H232*J7+H232</f>
        <v>113.3</v>
      </c>
      <c r="J232" s="150">
        <f t="shared" si="6"/>
        <v>39367.217999999993</v>
      </c>
    </row>
    <row r="233" spans="1:10" s="117" customFormat="1" ht="18.75" customHeight="1" outlineLevel="1">
      <c r="A233" s="138"/>
      <c r="B233" s="144" t="s">
        <v>324</v>
      </c>
      <c r="C233" s="207"/>
      <c r="D233" s="144" t="s">
        <v>496</v>
      </c>
      <c r="E233" s="148" t="s">
        <v>1124</v>
      </c>
      <c r="F233" s="144" t="s">
        <v>48</v>
      </c>
      <c r="G233" s="149">
        <v>394.65</v>
      </c>
      <c r="H233" s="149">
        <v>84</v>
      </c>
      <c r="I233" s="150">
        <f>H233*J7+H233</f>
        <v>108.15</v>
      </c>
      <c r="J233" s="150">
        <f t="shared" si="6"/>
        <v>42681.397499999999</v>
      </c>
    </row>
    <row r="234" spans="1:10" s="117" customFormat="1" ht="20.100000000000001" customHeight="1" outlineLevel="1">
      <c r="A234" s="138"/>
      <c r="B234" s="144" t="s">
        <v>606</v>
      </c>
      <c r="C234" s="144" t="s">
        <v>0</v>
      </c>
      <c r="D234" s="144" t="s">
        <v>64</v>
      </c>
      <c r="E234" s="148" t="s">
        <v>930</v>
      </c>
      <c r="F234" s="214" t="s">
        <v>48</v>
      </c>
      <c r="G234" s="149">
        <v>0.81</v>
      </c>
      <c r="H234" s="149">
        <v>278.39999999999998</v>
      </c>
      <c r="I234" s="150">
        <f>H234*J7+H234</f>
        <v>358.43999999999994</v>
      </c>
      <c r="J234" s="150">
        <f t="shared" si="6"/>
        <v>290.33639999999997</v>
      </c>
    </row>
    <row r="235" spans="1:10" s="117" customFormat="1" ht="20.100000000000001" customHeight="1" outlineLevel="1">
      <c r="A235" s="138"/>
      <c r="B235" s="144" t="s">
        <v>607</v>
      </c>
      <c r="C235" s="144" t="s">
        <v>0</v>
      </c>
      <c r="D235" s="144" t="s">
        <v>64</v>
      </c>
      <c r="E235" s="148" t="s">
        <v>931</v>
      </c>
      <c r="F235" s="214" t="s">
        <v>48</v>
      </c>
      <c r="G235" s="149">
        <v>2.94</v>
      </c>
      <c r="H235" s="149">
        <v>278.39999999999998</v>
      </c>
      <c r="I235" s="150">
        <v>341.51</v>
      </c>
      <c r="J235" s="150">
        <f t="shared" si="6"/>
        <v>1004.0394</v>
      </c>
    </row>
    <row r="236" spans="1:10" s="117" customFormat="1" ht="20.100000000000001" customHeight="1" outlineLevel="1">
      <c r="A236" s="138"/>
      <c r="B236" s="144" t="s">
        <v>608</v>
      </c>
      <c r="C236" s="144" t="s">
        <v>0</v>
      </c>
      <c r="D236" s="144" t="s">
        <v>64</v>
      </c>
      <c r="E236" s="148" t="s">
        <v>932</v>
      </c>
      <c r="F236" s="214" t="s">
        <v>48</v>
      </c>
      <c r="G236" s="149">
        <v>4.5</v>
      </c>
      <c r="H236" s="149">
        <v>278.39999999999998</v>
      </c>
      <c r="I236" s="150">
        <v>341.51</v>
      </c>
      <c r="J236" s="150">
        <f t="shared" si="6"/>
        <v>1536.7950000000001</v>
      </c>
    </row>
    <row r="237" spans="1:10" s="117" customFormat="1" ht="18.75" customHeight="1" outlineLevel="1">
      <c r="A237" s="138"/>
      <c r="B237" s="144" t="s">
        <v>609</v>
      </c>
      <c r="C237" s="144">
        <v>88650</v>
      </c>
      <c r="D237" s="144" t="s">
        <v>1108</v>
      </c>
      <c r="E237" s="148" t="s">
        <v>903</v>
      </c>
      <c r="F237" s="144" t="s">
        <v>56</v>
      </c>
      <c r="G237" s="149">
        <v>132.1</v>
      </c>
      <c r="H237" s="149">
        <v>15.82</v>
      </c>
      <c r="I237" s="150">
        <f>H237*J7+H237</f>
        <v>20.36825</v>
      </c>
      <c r="J237" s="150">
        <f t="shared" si="6"/>
        <v>2690.6458250000001</v>
      </c>
    </row>
    <row r="238" spans="1:10" s="117" customFormat="1" ht="18.75" customHeight="1" outlineLevel="1">
      <c r="A238" s="138"/>
      <c r="B238" s="144" t="s">
        <v>610</v>
      </c>
      <c r="C238" s="144"/>
      <c r="D238" s="144" t="s">
        <v>496</v>
      </c>
      <c r="E238" s="148" t="s">
        <v>902</v>
      </c>
      <c r="F238" s="144" t="s">
        <v>56</v>
      </c>
      <c r="G238" s="149">
        <v>238.6</v>
      </c>
      <c r="H238" s="149">
        <v>93</v>
      </c>
      <c r="I238" s="150">
        <f>H238*J7+H238</f>
        <v>119.7375</v>
      </c>
      <c r="J238" s="150">
        <f t="shared" si="6"/>
        <v>28569.3675</v>
      </c>
    </row>
    <row r="239" spans="1:10" s="117" customFormat="1" ht="18.75" customHeight="1" outlineLevel="1">
      <c r="A239" s="138"/>
      <c r="B239" s="144" t="s">
        <v>906</v>
      </c>
      <c r="C239" s="144" t="s">
        <v>181</v>
      </c>
      <c r="D239" s="144" t="s">
        <v>64</v>
      </c>
      <c r="E239" s="148" t="s">
        <v>1122</v>
      </c>
      <c r="F239" s="144" t="s">
        <v>56</v>
      </c>
      <c r="G239" s="149">
        <v>99.15</v>
      </c>
      <c r="H239" s="149">
        <v>289.14999999999998</v>
      </c>
      <c r="I239" s="150">
        <f>H239*J7+H239</f>
        <v>372.28062499999999</v>
      </c>
      <c r="J239" s="150">
        <f t="shared" si="6"/>
        <v>36911.623968749998</v>
      </c>
    </row>
    <row r="240" spans="1:10" s="117" customFormat="1" ht="18.75" customHeight="1" outlineLevel="1">
      <c r="A240" s="138"/>
      <c r="B240" s="144" t="s">
        <v>1105</v>
      </c>
      <c r="C240" s="144" t="s">
        <v>182</v>
      </c>
      <c r="D240" s="144" t="s">
        <v>64</v>
      </c>
      <c r="E240" s="148" t="s">
        <v>1123</v>
      </c>
      <c r="F240" s="144" t="s">
        <v>56</v>
      </c>
      <c r="G240" s="149">
        <v>1.75</v>
      </c>
      <c r="H240" s="149">
        <v>352</v>
      </c>
      <c r="I240" s="150">
        <f>H240*J7+H240</f>
        <v>453.2</v>
      </c>
      <c r="J240" s="150">
        <f t="shared" si="6"/>
        <v>793.1</v>
      </c>
    </row>
    <row r="241" spans="1:10" s="117" customFormat="1" ht="18.75" customHeight="1" outlineLevel="1">
      <c r="A241" s="138"/>
      <c r="B241" s="184" t="s">
        <v>79</v>
      </c>
      <c r="C241" s="144"/>
      <c r="D241" s="144"/>
      <c r="E241" s="193" t="s">
        <v>96</v>
      </c>
      <c r="F241" s="144"/>
      <c r="G241" s="149">
        <v>0</v>
      </c>
      <c r="H241" s="149"/>
      <c r="I241" s="150"/>
      <c r="J241" s="150">
        <f t="shared" si="6"/>
        <v>0</v>
      </c>
    </row>
    <row r="242" spans="1:10" s="117" customFormat="1" ht="35.1" customHeight="1" outlineLevel="1">
      <c r="A242" s="138"/>
      <c r="B242" s="144" t="s">
        <v>325</v>
      </c>
      <c r="C242" s="197">
        <v>94996</v>
      </c>
      <c r="D242" s="144" t="s">
        <v>1108</v>
      </c>
      <c r="E242" s="148" t="s">
        <v>1129</v>
      </c>
      <c r="F242" s="144" t="s">
        <v>48</v>
      </c>
      <c r="G242" s="149">
        <v>699</v>
      </c>
      <c r="H242" s="149">
        <v>101.49</v>
      </c>
      <c r="I242" s="150">
        <f>H242*J7+H242</f>
        <v>130.668375</v>
      </c>
      <c r="J242" s="150">
        <f t="shared" si="6"/>
        <v>91337.194124999995</v>
      </c>
    </row>
    <row r="243" spans="1:10" s="117" customFormat="1" ht="35.1" customHeight="1" outlineLevel="1">
      <c r="A243" s="138"/>
      <c r="B243" s="144" t="s">
        <v>326</v>
      </c>
      <c r="C243" s="215">
        <v>94963</v>
      </c>
      <c r="D243" s="144" t="s">
        <v>1108</v>
      </c>
      <c r="E243" s="216" t="s">
        <v>611</v>
      </c>
      <c r="F243" s="144" t="s">
        <v>48</v>
      </c>
      <c r="G243" s="149">
        <v>22.06</v>
      </c>
      <c r="H243" s="149">
        <v>98</v>
      </c>
      <c r="I243" s="150">
        <f>H243*J7+H243</f>
        <v>126.175</v>
      </c>
      <c r="J243" s="150">
        <f t="shared" si="6"/>
        <v>2783.4204999999997</v>
      </c>
    </row>
    <row r="244" spans="1:10" s="117" customFormat="1" ht="35.1" customHeight="1" outlineLevel="1">
      <c r="A244" s="138"/>
      <c r="B244" s="144" t="s">
        <v>327</v>
      </c>
      <c r="C244" s="144">
        <v>92396</v>
      </c>
      <c r="D244" s="144" t="s">
        <v>1108</v>
      </c>
      <c r="E244" s="148" t="s">
        <v>1145</v>
      </c>
      <c r="F244" s="144" t="s">
        <v>48</v>
      </c>
      <c r="G244" s="149">
        <v>4900.09</v>
      </c>
      <c r="H244" s="149">
        <v>66.489999999999995</v>
      </c>
      <c r="I244" s="150">
        <f>H244*J7+H244</f>
        <v>85.605874999999997</v>
      </c>
      <c r="J244" s="150">
        <f t="shared" si="6"/>
        <v>419476.49202875001</v>
      </c>
    </row>
    <row r="245" spans="1:10" s="117" customFormat="1" ht="18.75" customHeight="1" outlineLevel="1">
      <c r="A245" s="138"/>
      <c r="B245" s="144" t="s">
        <v>328</v>
      </c>
      <c r="C245" s="144" t="s">
        <v>174</v>
      </c>
      <c r="D245" s="144" t="s">
        <v>64</v>
      </c>
      <c r="E245" s="148" t="s">
        <v>933</v>
      </c>
      <c r="F245" s="144" t="s">
        <v>48</v>
      </c>
      <c r="G245" s="149">
        <v>14.11</v>
      </c>
      <c r="H245" s="149">
        <v>176.28</v>
      </c>
      <c r="I245" s="150">
        <f>H245*J7+H245</f>
        <v>226.9605</v>
      </c>
      <c r="J245" s="150">
        <f t="shared" si="6"/>
        <v>3202.4126549999996</v>
      </c>
    </row>
    <row r="246" spans="1:10" s="117" customFormat="1" ht="18.75" customHeight="1" outlineLevel="1">
      <c r="A246" s="138"/>
      <c r="B246" s="144" t="s">
        <v>329</v>
      </c>
      <c r="C246" s="144" t="s">
        <v>174</v>
      </c>
      <c r="D246" s="144" t="s">
        <v>64</v>
      </c>
      <c r="E246" s="148" t="s">
        <v>934</v>
      </c>
      <c r="F246" s="144" t="s">
        <v>48</v>
      </c>
      <c r="G246" s="149">
        <v>1.38</v>
      </c>
      <c r="H246" s="149">
        <v>176.28</v>
      </c>
      <c r="I246" s="150">
        <f>H246*J7+H246</f>
        <v>226.9605</v>
      </c>
      <c r="J246" s="150">
        <f t="shared" si="6"/>
        <v>313.20549</v>
      </c>
    </row>
    <row r="247" spans="1:10" s="117" customFormat="1" ht="18.75" customHeight="1" outlineLevel="1">
      <c r="A247" s="138"/>
      <c r="B247" s="144" t="s">
        <v>330</v>
      </c>
      <c r="C247" s="144" t="s">
        <v>251</v>
      </c>
      <c r="D247" s="144" t="s">
        <v>64</v>
      </c>
      <c r="E247" s="148" t="s">
        <v>1117</v>
      </c>
      <c r="F247" s="144" t="s">
        <v>46</v>
      </c>
      <c r="G247" s="149">
        <v>27.24</v>
      </c>
      <c r="H247" s="149">
        <v>168.78</v>
      </c>
      <c r="I247" s="150">
        <f>H247*J7+H247</f>
        <v>217.30425</v>
      </c>
      <c r="J247" s="150">
        <f t="shared" si="6"/>
        <v>5919.3677699999998</v>
      </c>
    </row>
    <row r="248" spans="1:10" s="117" customFormat="1" ht="18.75" customHeight="1" outlineLevel="1">
      <c r="A248" s="138"/>
      <c r="B248" s="144" t="s">
        <v>331</v>
      </c>
      <c r="C248" s="144">
        <v>98504</v>
      </c>
      <c r="D248" s="144" t="s">
        <v>1108</v>
      </c>
      <c r="E248" s="148" t="s">
        <v>612</v>
      </c>
      <c r="F248" s="144" t="s">
        <v>48</v>
      </c>
      <c r="G248" s="149">
        <v>354.18</v>
      </c>
      <c r="H248" s="149">
        <v>13.34</v>
      </c>
      <c r="I248" s="150">
        <f>H248*J7+H248</f>
        <v>17.175249999999998</v>
      </c>
      <c r="J248" s="150">
        <f t="shared" si="6"/>
        <v>6083.1300449999999</v>
      </c>
    </row>
    <row r="249" spans="1:10" ht="18.75" customHeight="1" outlineLevel="1">
      <c r="A249" s="138"/>
      <c r="B249" s="169"/>
      <c r="C249" s="170"/>
      <c r="D249" s="170"/>
      <c r="E249" s="170"/>
      <c r="F249" s="170"/>
      <c r="G249" s="171" t="s">
        <v>119</v>
      </c>
      <c r="H249" s="171"/>
      <c r="I249" s="172"/>
      <c r="J249" s="189">
        <f>SUM(J227:J248)</f>
        <v>772509.66682249994</v>
      </c>
    </row>
    <row r="250" spans="1:10" ht="18.75" customHeight="1">
      <c r="A250" s="138"/>
      <c r="B250" s="173"/>
      <c r="C250" s="173"/>
      <c r="D250" s="173"/>
      <c r="E250" s="174"/>
      <c r="F250" s="173"/>
      <c r="G250" s="175"/>
      <c r="H250" s="176"/>
      <c r="I250" s="177"/>
      <c r="J250" s="150">
        <f t="shared" si="6"/>
        <v>0</v>
      </c>
    </row>
    <row r="251" spans="1:10" ht="18.75" customHeight="1">
      <c r="A251" s="138"/>
      <c r="B251" s="179">
        <v>11</v>
      </c>
      <c r="C251" s="179"/>
      <c r="D251" s="179"/>
      <c r="E251" s="180" t="s">
        <v>516</v>
      </c>
      <c r="F251" s="180"/>
      <c r="G251" s="182"/>
      <c r="H251" s="182"/>
      <c r="I251" s="180"/>
      <c r="J251" s="150">
        <f t="shared" si="6"/>
        <v>0</v>
      </c>
    </row>
    <row r="252" spans="1:10" ht="18.75" customHeight="1" outlineLevel="1">
      <c r="A252" s="138"/>
      <c r="B252" s="185" t="s">
        <v>1</v>
      </c>
      <c r="C252" s="185"/>
      <c r="D252" s="185"/>
      <c r="E252" s="186" t="s">
        <v>539</v>
      </c>
      <c r="F252" s="186"/>
      <c r="G252" s="188"/>
      <c r="H252" s="188"/>
      <c r="I252" s="186"/>
      <c r="J252" s="150">
        <f t="shared" si="6"/>
        <v>0</v>
      </c>
    </row>
    <row r="253" spans="1:10" ht="30" customHeight="1" outlineLevel="1">
      <c r="A253" s="138"/>
      <c r="B253" s="144" t="s">
        <v>332</v>
      </c>
      <c r="C253" s="144">
        <v>96132</v>
      </c>
      <c r="D253" s="144" t="s">
        <v>1108</v>
      </c>
      <c r="E253" s="148" t="s">
        <v>904</v>
      </c>
      <c r="F253" s="144" t="s">
        <v>48</v>
      </c>
      <c r="G253" s="149">
        <v>3222.29</v>
      </c>
      <c r="H253" s="149">
        <v>20.260000000000002</v>
      </c>
      <c r="I253" s="150">
        <f>H253*J7+H253</f>
        <v>26.08475</v>
      </c>
      <c r="J253" s="150">
        <f t="shared" si="6"/>
        <v>84052.629077499994</v>
      </c>
    </row>
    <row r="254" spans="1:10" ht="18.75" customHeight="1" outlineLevel="1">
      <c r="A254" s="138"/>
      <c r="B254" s="144" t="s">
        <v>333</v>
      </c>
      <c r="C254" s="144">
        <v>88489</v>
      </c>
      <c r="D254" s="144" t="s">
        <v>1108</v>
      </c>
      <c r="E254" s="148" t="s">
        <v>506</v>
      </c>
      <c r="F254" s="144" t="s">
        <v>48</v>
      </c>
      <c r="G254" s="149">
        <v>3033.26</v>
      </c>
      <c r="H254" s="149">
        <v>13.42</v>
      </c>
      <c r="I254" s="150">
        <f>H254*J7+H254</f>
        <v>17.27825</v>
      </c>
      <c r="J254" s="150">
        <f t="shared" si="6"/>
        <v>52409.424595000004</v>
      </c>
    </row>
    <row r="255" spans="1:10" ht="18.75" customHeight="1" outlineLevel="1">
      <c r="A255" s="138"/>
      <c r="B255" s="144" t="s">
        <v>334</v>
      </c>
      <c r="C255" s="144" t="s">
        <v>437</v>
      </c>
      <c r="D255" s="144" t="s">
        <v>64</v>
      </c>
      <c r="E255" s="148" t="s">
        <v>613</v>
      </c>
      <c r="F255" s="144" t="s">
        <v>48</v>
      </c>
      <c r="G255" s="149">
        <v>500.86</v>
      </c>
      <c r="H255" s="149">
        <v>14.36</v>
      </c>
      <c r="I255" s="150">
        <f>H255*J7+H255</f>
        <v>18.488499999999998</v>
      </c>
      <c r="J255" s="150">
        <f t="shared" si="6"/>
        <v>9260.1501099999987</v>
      </c>
    </row>
    <row r="256" spans="1:10" ht="18.75" customHeight="1" outlineLevel="1">
      <c r="A256" s="138"/>
      <c r="B256" s="144" t="s">
        <v>335</v>
      </c>
      <c r="C256" s="144">
        <v>88486</v>
      </c>
      <c r="D256" s="144" t="s">
        <v>1108</v>
      </c>
      <c r="E256" s="148" t="s">
        <v>507</v>
      </c>
      <c r="F256" s="144" t="s">
        <v>48</v>
      </c>
      <c r="G256" s="149">
        <v>500.86</v>
      </c>
      <c r="H256" s="149">
        <v>15.16</v>
      </c>
      <c r="I256" s="150">
        <f>H256*J7+H256</f>
        <v>19.5185</v>
      </c>
      <c r="J256" s="150">
        <f t="shared" si="6"/>
        <v>9776.0359100000005</v>
      </c>
    </row>
    <row r="257" spans="1:10" ht="18.75" customHeight="1" outlineLevel="1">
      <c r="A257" s="138"/>
      <c r="B257" s="144" t="s">
        <v>336</v>
      </c>
      <c r="C257" s="144" t="s">
        <v>109</v>
      </c>
      <c r="D257" s="144" t="s">
        <v>1108</v>
      </c>
      <c r="E257" s="148" t="s">
        <v>1119</v>
      </c>
      <c r="F257" s="144" t="s">
        <v>48</v>
      </c>
      <c r="G257" s="149">
        <v>188.92</v>
      </c>
      <c r="H257" s="149">
        <v>15.27</v>
      </c>
      <c r="I257" s="150">
        <f>H257*J7+H257</f>
        <v>19.660125000000001</v>
      </c>
      <c r="J257" s="150">
        <f t="shared" si="6"/>
        <v>3714.1908149999999</v>
      </c>
    </row>
    <row r="258" spans="1:10" ht="18.75" customHeight="1" outlineLevel="1">
      <c r="A258" s="138"/>
      <c r="B258" s="144" t="s">
        <v>337</v>
      </c>
      <c r="C258" s="144" t="s">
        <v>155</v>
      </c>
      <c r="D258" s="144" t="s">
        <v>1108</v>
      </c>
      <c r="E258" s="148" t="s">
        <v>1120</v>
      </c>
      <c r="F258" s="144" t="s">
        <v>48</v>
      </c>
      <c r="G258" s="149">
        <v>23.86</v>
      </c>
      <c r="H258" s="149">
        <v>15.27</v>
      </c>
      <c r="I258" s="150">
        <v>18.73</v>
      </c>
      <c r="J258" s="150">
        <f t="shared" si="6"/>
        <v>446.89780000000002</v>
      </c>
    </row>
    <row r="259" spans="1:10" ht="18.75" customHeight="1" outlineLevel="1">
      <c r="A259" s="138"/>
      <c r="B259" s="144" t="s">
        <v>338</v>
      </c>
      <c r="C259" s="144">
        <v>100742</v>
      </c>
      <c r="D259" s="144" t="s">
        <v>1108</v>
      </c>
      <c r="E259" s="148" t="s">
        <v>1121</v>
      </c>
      <c r="F259" s="144" t="s">
        <v>48</v>
      </c>
      <c r="G259" s="149">
        <v>515.99</v>
      </c>
      <c r="H259" s="149">
        <v>21.46</v>
      </c>
      <c r="I259" s="150">
        <f>H259*J7+H259</f>
        <v>27.629750000000001</v>
      </c>
      <c r="J259" s="150">
        <f t="shared" si="6"/>
        <v>14256.6747025</v>
      </c>
    </row>
    <row r="260" spans="1:10" ht="18.75" customHeight="1" outlineLevel="1">
      <c r="A260" s="138"/>
      <c r="B260" s="144" t="s">
        <v>339</v>
      </c>
      <c r="C260" s="144">
        <v>79460</v>
      </c>
      <c r="D260" s="144" t="s">
        <v>1108</v>
      </c>
      <c r="E260" s="148" t="s">
        <v>508</v>
      </c>
      <c r="F260" s="144" t="s">
        <v>48</v>
      </c>
      <c r="G260" s="149">
        <v>189.04</v>
      </c>
      <c r="H260" s="149">
        <v>23</v>
      </c>
      <c r="I260" s="150">
        <f>H260*J7+H260</f>
        <v>29.612500000000001</v>
      </c>
      <c r="J260" s="150">
        <f t="shared" si="6"/>
        <v>5597.9470000000001</v>
      </c>
    </row>
    <row r="261" spans="1:10" ht="18.75" customHeight="1" outlineLevel="1">
      <c r="A261" s="138"/>
      <c r="B261" s="144" t="s">
        <v>340</v>
      </c>
      <c r="C261" s="144">
        <v>100742</v>
      </c>
      <c r="D261" s="144" t="s">
        <v>1108</v>
      </c>
      <c r="E261" s="217" t="s">
        <v>1118</v>
      </c>
      <c r="F261" s="144" t="s">
        <v>48</v>
      </c>
      <c r="G261" s="149">
        <v>247.08</v>
      </c>
      <c r="H261" s="149">
        <v>29.6</v>
      </c>
      <c r="I261" s="150">
        <f>H261*J7+H261</f>
        <v>38.11</v>
      </c>
      <c r="J261" s="150">
        <f t="shared" si="6"/>
        <v>9416.2188000000006</v>
      </c>
    </row>
    <row r="262" spans="1:10" ht="18.75" customHeight="1" outlineLevel="1">
      <c r="A262" s="138"/>
      <c r="B262" s="218" t="s">
        <v>186</v>
      </c>
      <c r="C262" s="144"/>
      <c r="D262" s="219"/>
      <c r="E262" s="186" t="s">
        <v>929</v>
      </c>
      <c r="F262" s="144"/>
      <c r="G262" s="149"/>
      <c r="H262" s="149"/>
      <c r="I262" s="150"/>
      <c r="J262" s="150">
        <f t="shared" si="6"/>
        <v>0</v>
      </c>
    </row>
    <row r="263" spans="1:10" ht="30" customHeight="1" outlineLevel="1">
      <c r="A263" s="138"/>
      <c r="B263" s="220" t="s">
        <v>341</v>
      </c>
      <c r="C263" s="144">
        <v>96135</v>
      </c>
      <c r="D263" s="144" t="s">
        <v>1108</v>
      </c>
      <c r="E263" s="148" t="s">
        <v>904</v>
      </c>
      <c r="F263" s="144" t="s">
        <v>48</v>
      </c>
      <c r="G263" s="149">
        <v>91.79</v>
      </c>
      <c r="H263" s="149">
        <v>27.09</v>
      </c>
      <c r="I263" s="150">
        <f>H263*J7+H263</f>
        <v>34.878374999999998</v>
      </c>
      <c r="J263" s="150">
        <f t="shared" si="6"/>
        <v>3201.4860412500002</v>
      </c>
    </row>
    <row r="264" spans="1:10" ht="18.75" customHeight="1" outlineLevel="1">
      <c r="A264" s="138"/>
      <c r="B264" s="220" t="s">
        <v>342</v>
      </c>
      <c r="C264" s="144">
        <v>88489</v>
      </c>
      <c r="D264" s="144" t="s">
        <v>1108</v>
      </c>
      <c r="E264" s="148" t="s">
        <v>506</v>
      </c>
      <c r="F264" s="144" t="s">
        <v>48</v>
      </c>
      <c r="G264" s="149">
        <v>91.79</v>
      </c>
      <c r="H264" s="149">
        <v>13.42</v>
      </c>
      <c r="I264" s="150">
        <f>H264*J7+H264</f>
        <v>17.27825</v>
      </c>
      <c r="J264" s="150">
        <f t="shared" si="6"/>
        <v>1585.9705675</v>
      </c>
    </row>
    <row r="265" spans="1:10" ht="18.75" customHeight="1" outlineLevel="1">
      <c r="A265" s="138"/>
      <c r="B265" s="169"/>
      <c r="C265" s="170"/>
      <c r="D265" s="170"/>
      <c r="E265" s="170"/>
      <c r="F265" s="170"/>
      <c r="G265" s="171"/>
      <c r="H265" s="171"/>
      <c r="I265" s="172" t="s">
        <v>1144</v>
      </c>
      <c r="J265" s="189">
        <f>SUM(J253:J264)</f>
        <v>193717.62541875002</v>
      </c>
    </row>
    <row r="266" spans="1:10" s="117" customFormat="1" ht="18.75" customHeight="1">
      <c r="A266" s="138"/>
      <c r="B266" s="173"/>
      <c r="C266" s="173"/>
      <c r="D266" s="173"/>
      <c r="E266" s="174"/>
      <c r="F266" s="173"/>
      <c r="G266" s="175"/>
      <c r="H266" s="176"/>
      <c r="I266" s="177"/>
      <c r="J266" s="150">
        <f t="shared" si="6"/>
        <v>0</v>
      </c>
    </row>
    <row r="267" spans="1:10" ht="18.75" customHeight="1">
      <c r="A267" s="138"/>
      <c r="B267" s="179">
        <v>12</v>
      </c>
      <c r="C267" s="179"/>
      <c r="D267" s="179"/>
      <c r="E267" s="180" t="s">
        <v>22</v>
      </c>
      <c r="F267" s="180"/>
      <c r="G267" s="182"/>
      <c r="H267" s="182"/>
      <c r="I267" s="180"/>
      <c r="J267" s="150">
        <f t="shared" si="6"/>
        <v>0</v>
      </c>
    </row>
    <row r="268" spans="1:10" s="117" customFormat="1" ht="18.75" customHeight="1" outlineLevel="1">
      <c r="A268" s="138"/>
      <c r="B268" s="221" t="s">
        <v>3</v>
      </c>
      <c r="C268" s="221"/>
      <c r="D268" s="145"/>
      <c r="E268" s="222" t="s">
        <v>7</v>
      </c>
      <c r="F268" s="223"/>
      <c r="G268" s="224"/>
      <c r="H268" s="149"/>
      <c r="I268" s="150"/>
      <c r="J268" s="150">
        <f t="shared" si="6"/>
        <v>0</v>
      </c>
    </row>
    <row r="269" spans="1:10" s="117" customFormat="1" ht="18.75" customHeight="1" outlineLevel="1">
      <c r="A269" s="138"/>
      <c r="B269" s="225" t="s">
        <v>344</v>
      </c>
      <c r="C269" s="225">
        <v>89401</v>
      </c>
      <c r="D269" s="145" t="s">
        <v>1108</v>
      </c>
      <c r="E269" s="157" t="s">
        <v>993</v>
      </c>
      <c r="F269" s="145" t="s">
        <v>56</v>
      </c>
      <c r="G269" s="149">
        <v>49</v>
      </c>
      <c r="H269" s="149">
        <v>10.72</v>
      </c>
      <c r="I269" s="150">
        <f t="shared" ref="I269:I279" si="7">H269*22.67%+H269</f>
        <v>13.150224000000001</v>
      </c>
      <c r="J269" s="150">
        <f t="shared" si="6"/>
        <v>644.36097600000005</v>
      </c>
    </row>
    <row r="270" spans="1:10" s="117" customFormat="1" ht="18.75" customHeight="1" outlineLevel="1">
      <c r="A270" s="138"/>
      <c r="B270" s="225" t="s">
        <v>345</v>
      </c>
      <c r="C270" s="225">
        <v>89446</v>
      </c>
      <c r="D270" s="145" t="s">
        <v>1108</v>
      </c>
      <c r="E270" s="157" t="s">
        <v>994</v>
      </c>
      <c r="F270" s="145" t="s">
        <v>56</v>
      </c>
      <c r="G270" s="149">
        <v>285</v>
      </c>
      <c r="H270" s="149">
        <v>6.52</v>
      </c>
      <c r="I270" s="150">
        <f t="shared" si="7"/>
        <v>7.9980839999999995</v>
      </c>
      <c r="J270" s="150">
        <f t="shared" si="6"/>
        <v>2279.4539399999999</v>
      </c>
    </row>
    <row r="271" spans="1:10" s="117" customFormat="1" ht="18.75" customHeight="1" outlineLevel="1">
      <c r="A271" s="138"/>
      <c r="B271" s="225" t="s">
        <v>465</v>
      </c>
      <c r="C271" s="225">
        <v>89447</v>
      </c>
      <c r="D271" s="145" t="s">
        <v>1108</v>
      </c>
      <c r="E271" s="157" t="s">
        <v>995</v>
      </c>
      <c r="F271" s="145" t="s">
        <v>56</v>
      </c>
      <c r="G271" s="149">
        <v>17</v>
      </c>
      <c r="H271" s="149">
        <v>13.32</v>
      </c>
      <c r="I271" s="150">
        <f t="shared" si="7"/>
        <v>16.339644</v>
      </c>
      <c r="J271" s="150">
        <f t="shared" si="6"/>
        <v>277.77394800000002</v>
      </c>
    </row>
    <row r="272" spans="1:10" s="117" customFormat="1" ht="18.75" customHeight="1" outlineLevel="1">
      <c r="A272" s="138"/>
      <c r="B272" s="225" t="s">
        <v>466</v>
      </c>
      <c r="C272" s="225">
        <v>89449</v>
      </c>
      <c r="D272" s="145" t="s">
        <v>1108</v>
      </c>
      <c r="E272" s="157" t="s">
        <v>996</v>
      </c>
      <c r="F272" s="145" t="s">
        <v>56</v>
      </c>
      <c r="G272" s="149">
        <v>115</v>
      </c>
      <c r="H272" s="149">
        <v>22.69</v>
      </c>
      <c r="I272" s="150">
        <f t="shared" si="7"/>
        <v>27.833823000000002</v>
      </c>
      <c r="J272" s="150">
        <f t="shared" si="6"/>
        <v>3200.8896450000002</v>
      </c>
    </row>
    <row r="273" spans="1:10" s="117" customFormat="1" ht="18.75" customHeight="1" outlineLevel="1">
      <c r="A273" s="138"/>
      <c r="B273" s="225" t="s">
        <v>467</v>
      </c>
      <c r="C273" s="225">
        <v>89450</v>
      </c>
      <c r="D273" s="145" t="s">
        <v>1108</v>
      </c>
      <c r="E273" s="157" t="s">
        <v>997</v>
      </c>
      <c r="F273" s="145" t="s">
        <v>56</v>
      </c>
      <c r="G273" s="149">
        <v>26</v>
      </c>
      <c r="H273" s="149">
        <v>36.68</v>
      </c>
      <c r="I273" s="150">
        <f t="shared" si="7"/>
        <v>44.995356000000001</v>
      </c>
      <c r="J273" s="150">
        <f t="shared" si="6"/>
        <v>1169.8792559999999</v>
      </c>
    </row>
    <row r="274" spans="1:10" s="117" customFormat="1" ht="18.75" customHeight="1" outlineLevel="1">
      <c r="A274" s="138"/>
      <c r="B274" s="225" t="s">
        <v>468</v>
      </c>
      <c r="C274" s="225">
        <v>89451</v>
      </c>
      <c r="D274" s="145" t="s">
        <v>1108</v>
      </c>
      <c r="E274" s="157" t="s">
        <v>998</v>
      </c>
      <c r="F274" s="145" t="s">
        <v>56</v>
      </c>
      <c r="G274" s="149">
        <v>64</v>
      </c>
      <c r="H274" s="149">
        <v>60.08</v>
      </c>
      <c r="I274" s="150">
        <f t="shared" si="7"/>
        <v>73.700136000000001</v>
      </c>
      <c r="J274" s="150">
        <f t="shared" si="6"/>
        <v>4716.808704</v>
      </c>
    </row>
    <row r="275" spans="1:10" s="117" customFormat="1" ht="18.75" customHeight="1" outlineLevel="1">
      <c r="A275" s="138"/>
      <c r="B275" s="225" t="s">
        <v>469</v>
      </c>
      <c r="C275" s="225">
        <v>89452</v>
      </c>
      <c r="D275" s="145" t="s">
        <v>1108</v>
      </c>
      <c r="E275" s="157" t="s">
        <v>999</v>
      </c>
      <c r="F275" s="145" t="s">
        <v>56</v>
      </c>
      <c r="G275" s="149">
        <v>125</v>
      </c>
      <c r="H275" s="149">
        <v>83.04</v>
      </c>
      <c r="I275" s="150">
        <f t="shared" si="7"/>
        <v>101.86516800000001</v>
      </c>
      <c r="J275" s="150">
        <f t="shared" si="6"/>
        <v>12733.146000000001</v>
      </c>
    </row>
    <row r="276" spans="1:10" s="117" customFormat="1" ht="18.75" customHeight="1" outlineLevel="1">
      <c r="A276" s="138"/>
      <c r="B276" s="225" t="s">
        <v>470</v>
      </c>
      <c r="C276" s="225">
        <v>89714</v>
      </c>
      <c r="D276" s="145" t="s">
        <v>1108</v>
      </c>
      <c r="E276" s="157" t="s">
        <v>1000</v>
      </c>
      <c r="F276" s="145" t="s">
        <v>56</v>
      </c>
      <c r="G276" s="149">
        <v>59</v>
      </c>
      <c r="H276" s="149">
        <v>37.090000000000003</v>
      </c>
      <c r="I276" s="150">
        <f t="shared" si="7"/>
        <v>45.498303000000007</v>
      </c>
      <c r="J276" s="150">
        <f t="shared" si="6"/>
        <v>2684.3998770000003</v>
      </c>
    </row>
    <row r="277" spans="1:10" s="117" customFormat="1" ht="20.100000000000001" customHeight="1" outlineLevel="1">
      <c r="A277" s="138"/>
      <c r="B277" s="225" t="s">
        <v>471</v>
      </c>
      <c r="C277" s="145">
        <v>94715</v>
      </c>
      <c r="D277" s="145" t="s">
        <v>1108</v>
      </c>
      <c r="E277" s="157" t="s">
        <v>989</v>
      </c>
      <c r="F277" s="145" t="s">
        <v>43</v>
      </c>
      <c r="G277" s="149">
        <v>4</v>
      </c>
      <c r="H277" s="149">
        <v>370.6</v>
      </c>
      <c r="I277" s="150">
        <f t="shared" si="7"/>
        <v>454.61502000000002</v>
      </c>
      <c r="J277" s="150">
        <f t="shared" si="6"/>
        <v>1818.4600800000001</v>
      </c>
    </row>
    <row r="278" spans="1:10" s="117" customFormat="1" ht="20.100000000000001" customHeight="1" outlineLevel="1">
      <c r="A278" s="138"/>
      <c r="B278" s="225" t="s">
        <v>472</v>
      </c>
      <c r="C278" s="145">
        <v>94714</v>
      </c>
      <c r="D278" s="145" t="s">
        <v>1108</v>
      </c>
      <c r="E278" s="157" t="s">
        <v>990</v>
      </c>
      <c r="F278" s="145" t="s">
        <v>43</v>
      </c>
      <c r="G278" s="149">
        <v>4</v>
      </c>
      <c r="H278" s="149">
        <v>420.83</v>
      </c>
      <c r="I278" s="150">
        <f t="shared" si="7"/>
        <v>516.23216100000002</v>
      </c>
      <c r="J278" s="150">
        <f t="shared" si="6"/>
        <v>2064.9286440000001</v>
      </c>
    </row>
    <row r="279" spans="1:10" s="117" customFormat="1" ht="20.100000000000001" customHeight="1" outlineLevel="1">
      <c r="A279" s="138"/>
      <c r="B279" s="225" t="s">
        <v>473</v>
      </c>
      <c r="C279" s="145">
        <v>94709</v>
      </c>
      <c r="D279" s="145" t="s">
        <v>1108</v>
      </c>
      <c r="E279" s="157" t="s">
        <v>1142</v>
      </c>
      <c r="F279" s="145" t="s">
        <v>43</v>
      </c>
      <c r="G279" s="149">
        <v>3</v>
      </c>
      <c r="H279" s="149">
        <v>165</v>
      </c>
      <c r="I279" s="150">
        <f t="shared" si="7"/>
        <v>202.40550000000002</v>
      </c>
      <c r="J279" s="150">
        <f t="shared" si="6"/>
        <v>607.2165</v>
      </c>
    </row>
    <row r="280" spans="1:10" s="117" customFormat="1" ht="20.100000000000001" customHeight="1" outlineLevel="1">
      <c r="A280" s="138"/>
      <c r="B280" s="225" t="s">
        <v>482</v>
      </c>
      <c r="C280" s="225">
        <v>89616</v>
      </c>
      <c r="D280" s="145" t="s">
        <v>1108</v>
      </c>
      <c r="E280" s="157" t="s">
        <v>991</v>
      </c>
      <c r="F280" s="145" t="s">
        <v>43</v>
      </c>
      <c r="G280" s="149">
        <v>4</v>
      </c>
      <c r="H280" s="149">
        <v>45.74</v>
      </c>
      <c r="I280" s="150">
        <f>H280*22.67%+H280</f>
        <v>56.109258000000004</v>
      </c>
      <c r="J280" s="150">
        <f t="shared" si="6"/>
        <v>224.43703200000002</v>
      </c>
    </row>
    <row r="281" spans="1:10" s="117" customFormat="1" ht="20.100000000000001" customHeight="1" outlineLevel="1">
      <c r="A281" s="138"/>
      <c r="B281" s="225" t="s">
        <v>474</v>
      </c>
      <c r="C281" s="145">
        <v>89422</v>
      </c>
      <c r="D281" s="145" t="s">
        <v>1108</v>
      </c>
      <c r="E281" s="157" t="s">
        <v>980</v>
      </c>
      <c r="F281" s="145" t="s">
        <v>43</v>
      </c>
      <c r="G281" s="149">
        <v>4</v>
      </c>
      <c r="H281" s="149">
        <v>2.85</v>
      </c>
      <c r="I281" s="150">
        <f>H281*22.67%+H281</f>
        <v>3.4960950000000004</v>
      </c>
      <c r="J281" s="150">
        <f t="shared" si="6"/>
        <v>13.984380000000002</v>
      </c>
    </row>
    <row r="282" spans="1:10" s="117" customFormat="1" ht="20.100000000000001" customHeight="1" outlineLevel="1">
      <c r="A282" s="138"/>
      <c r="B282" s="225" t="s">
        <v>475</v>
      </c>
      <c r="C282" s="225">
        <v>89538</v>
      </c>
      <c r="D282" s="145" t="s">
        <v>1108</v>
      </c>
      <c r="E282" s="157" t="s">
        <v>981</v>
      </c>
      <c r="F282" s="145" t="s">
        <v>43</v>
      </c>
      <c r="G282" s="149">
        <v>92</v>
      </c>
      <c r="H282" s="149">
        <v>4.2</v>
      </c>
      <c r="I282" s="150">
        <f>H282*22.67%+H282</f>
        <v>5.1521400000000002</v>
      </c>
      <c r="J282" s="150">
        <f t="shared" si="6"/>
        <v>473.99688000000003</v>
      </c>
    </row>
    <row r="283" spans="1:10" s="117" customFormat="1" ht="20.100000000000001" customHeight="1" outlineLevel="1">
      <c r="A283" s="138"/>
      <c r="B283" s="225" t="s">
        <v>476</v>
      </c>
      <c r="C283" s="225">
        <v>89553</v>
      </c>
      <c r="D283" s="145" t="s">
        <v>1108</v>
      </c>
      <c r="E283" s="157" t="s">
        <v>982</v>
      </c>
      <c r="F283" s="145" t="s">
        <v>43</v>
      </c>
      <c r="G283" s="149">
        <v>2</v>
      </c>
      <c r="H283" s="149">
        <v>5.55</v>
      </c>
      <c r="I283" s="150">
        <f t="shared" ref="I283:I291" si="8">H283*22.67%+H283</f>
        <v>6.8081849999999999</v>
      </c>
      <c r="J283" s="150">
        <f t="shared" si="6"/>
        <v>13.61637</v>
      </c>
    </row>
    <row r="284" spans="1:10" s="117" customFormat="1" ht="20.100000000000001" customHeight="1" outlineLevel="1">
      <c r="A284" s="138"/>
      <c r="B284" s="225" t="s">
        <v>477</v>
      </c>
      <c r="C284" s="225">
        <v>89596</v>
      </c>
      <c r="D284" s="145" t="s">
        <v>1108</v>
      </c>
      <c r="E284" s="157" t="s">
        <v>983</v>
      </c>
      <c r="F284" s="145" t="s">
        <v>43</v>
      </c>
      <c r="G284" s="149">
        <v>72</v>
      </c>
      <c r="H284" s="149">
        <v>10.64</v>
      </c>
      <c r="I284" s="150">
        <f t="shared" si="8"/>
        <v>13.052088000000001</v>
      </c>
      <c r="J284" s="150">
        <f t="shared" si="6"/>
        <v>939.75033600000006</v>
      </c>
    </row>
    <row r="285" spans="1:10" s="117" customFormat="1" ht="20.100000000000001" customHeight="1" outlineLevel="1">
      <c r="A285" s="138"/>
      <c r="B285" s="225" t="s">
        <v>478</v>
      </c>
      <c r="C285" s="225">
        <v>89610</v>
      </c>
      <c r="D285" s="145" t="s">
        <v>1108</v>
      </c>
      <c r="E285" s="157" t="s">
        <v>979</v>
      </c>
      <c r="F285" s="145" t="s">
        <v>43</v>
      </c>
      <c r="G285" s="149">
        <v>4</v>
      </c>
      <c r="H285" s="149">
        <v>21.16</v>
      </c>
      <c r="I285" s="150">
        <f t="shared" si="8"/>
        <v>25.956972</v>
      </c>
      <c r="J285" s="150">
        <f t="shared" si="6"/>
        <v>103.827888</v>
      </c>
    </row>
    <row r="286" spans="1:10" s="117" customFormat="1" ht="20.100000000000001" customHeight="1" outlineLevel="1">
      <c r="A286" s="138"/>
      <c r="B286" s="225" t="s">
        <v>479</v>
      </c>
      <c r="C286" s="225">
        <v>89616</v>
      </c>
      <c r="D286" s="145" t="s">
        <v>1108</v>
      </c>
      <c r="E286" s="157" t="s">
        <v>978</v>
      </c>
      <c r="F286" s="145" t="s">
        <v>43</v>
      </c>
      <c r="G286" s="149">
        <v>4</v>
      </c>
      <c r="H286" s="149">
        <v>45.74</v>
      </c>
      <c r="I286" s="150">
        <f t="shared" si="8"/>
        <v>56.109258000000004</v>
      </c>
      <c r="J286" s="150">
        <f t="shared" ref="J286:J349" si="9">G286*I286</f>
        <v>224.43703200000002</v>
      </c>
    </row>
    <row r="287" spans="1:10" s="117" customFormat="1" ht="20.100000000000001" customHeight="1" outlineLevel="1">
      <c r="A287" s="138"/>
      <c r="B287" s="225" t="s">
        <v>480</v>
      </c>
      <c r="C287" s="145">
        <v>89380</v>
      </c>
      <c r="D287" s="145" t="s">
        <v>1108</v>
      </c>
      <c r="E287" s="157" t="s">
        <v>977</v>
      </c>
      <c r="F287" s="145" t="s">
        <v>43</v>
      </c>
      <c r="G287" s="149">
        <v>4</v>
      </c>
      <c r="H287" s="149">
        <v>9.73</v>
      </c>
      <c r="I287" s="150">
        <f t="shared" si="8"/>
        <v>11.935791</v>
      </c>
      <c r="J287" s="150">
        <f t="shared" si="9"/>
        <v>47.743164</v>
      </c>
    </row>
    <row r="288" spans="1:10" s="117" customFormat="1" ht="20.100000000000001" customHeight="1" outlineLevel="1">
      <c r="A288" s="138"/>
      <c r="B288" s="225" t="s">
        <v>481</v>
      </c>
      <c r="C288" s="145">
        <v>89605</v>
      </c>
      <c r="D288" s="145" t="s">
        <v>1108</v>
      </c>
      <c r="E288" s="157" t="s">
        <v>976</v>
      </c>
      <c r="F288" s="145" t="s">
        <v>43</v>
      </c>
      <c r="G288" s="149">
        <v>23</v>
      </c>
      <c r="H288" s="149">
        <v>22.55</v>
      </c>
      <c r="I288" s="150">
        <f t="shared" si="8"/>
        <v>27.662085000000001</v>
      </c>
      <c r="J288" s="150">
        <f t="shared" si="9"/>
        <v>636.22795500000007</v>
      </c>
    </row>
    <row r="289" spans="1:10" s="117" customFormat="1" ht="20.100000000000001" customHeight="1" outlineLevel="1">
      <c r="A289" s="138"/>
      <c r="B289" s="225" t="s">
        <v>483</v>
      </c>
      <c r="C289" s="145">
        <v>89605</v>
      </c>
      <c r="D289" s="145" t="s">
        <v>1108</v>
      </c>
      <c r="E289" s="157" t="s">
        <v>976</v>
      </c>
      <c r="F289" s="145" t="s">
        <v>43</v>
      </c>
      <c r="G289" s="149">
        <v>12</v>
      </c>
      <c r="H289" s="149">
        <v>22.55</v>
      </c>
      <c r="I289" s="150">
        <f t="shared" si="8"/>
        <v>27.662085000000001</v>
      </c>
      <c r="J289" s="150">
        <f t="shared" si="9"/>
        <v>331.94502</v>
      </c>
    </row>
    <row r="290" spans="1:10" s="117" customFormat="1" ht="20.100000000000001" customHeight="1" outlineLevel="1">
      <c r="A290" s="138"/>
      <c r="B290" s="225" t="s">
        <v>486</v>
      </c>
      <c r="C290" s="145" t="s">
        <v>360</v>
      </c>
      <c r="D290" s="145" t="s">
        <v>64</v>
      </c>
      <c r="E290" s="157" t="s">
        <v>972</v>
      </c>
      <c r="F290" s="145" t="s">
        <v>43</v>
      </c>
      <c r="G290" s="149">
        <v>4</v>
      </c>
      <c r="H290" s="149">
        <v>8.52</v>
      </c>
      <c r="I290" s="150">
        <f t="shared" si="8"/>
        <v>10.451483999999999</v>
      </c>
      <c r="J290" s="150">
        <f t="shared" si="9"/>
        <v>41.805935999999996</v>
      </c>
    </row>
    <row r="291" spans="1:10" s="117" customFormat="1" ht="20.100000000000001" customHeight="1" outlineLevel="1">
      <c r="A291" s="138"/>
      <c r="B291" s="225" t="s">
        <v>487</v>
      </c>
      <c r="C291" s="226" t="s">
        <v>361</v>
      </c>
      <c r="D291" s="145" t="s">
        <v>64</v>
      </c>
      <c r="E291" s="157" t="s">
        <v>973</v>
      </c>
      <c r="F291" s="145" t="s">
        <v>43</v>
      </c>
      <c r="G291" s="149">
        <v>2</v>
      </c>
      <c r="H291" s="149">
        <v>11.6</v>
      </c>
      <c r="I291" s="150">
        <f t="shared" si="8"/>
        <v>14.22972</v>
      </c>
      <c r="J291" s="150">
        <f t="shared" si="9"/>
        <v>28.459440000000001</v>
      </c>
    </row>
    <row r="292" spans="1:10" s="117" customFormat="1" ht="20.100000000000001" customHeight="1" outlineLevel="1">
      <c r="A292" s="138"/>
      <c r="B292" s="225" t="s">
        <v>488</v>
      </c>
      <c r="C292" s="145">
        <v>89579</v>
      </c>
      <c r="D292" s="145" t="s">
        <v>1108</v>
      </c>
      <c r="E292" s="157" t="s">
        <v>984</v>
      </c>
      <c r="F292" s="145" t="s">
        <v>43</v>
      </c>
      <c r="G292" s="149">
        <v>35</v>
      </c>
      <c r="H292" s="149">
        <v>12.48</v>
      </c>
      <c r="I292" s="150">
        <f>H292*22.67%+H292</f>
        <v>15.309216000000001</v>
      </c>
      <c r="J292" s="150">
        <f t="shared" si="9"/>
        <v>535.82256000000007</v>
      </c>
    </row>
    <row r="293" spans="1:10" s="117" customFormat="1" ht="20.100000000000001" customHeight="1" outlineLevel="1">
      <c r="A293" s="138"/>
      <c r="B293" s="225" t="s">
        <v>490</v>
      </c>
      <c r="C293" s="145" t="s">
        <v>358</v>
      </c>
      <c r="D293" s="145" t="s">
        <v>64</v>
      </c>
      <c r="E293" s="157" t="s">
        <v>974</v>
      </c>
      <c r="F293" s="145" t="s">
        <v>43</v>
      </c>
      <c r="G293" s="149">
        <v>2</v>
      </c>
      <c r="H293" s="149">
        <v>11.43</v>
      </c>
      <c r="I293" s="150">
        <f>H293*22.67%+H293</f>
        <v>14.021181</v>
      </c>
      <c r="J293" s="150">
        <f t="shared" si="9"/>
        <v>28.042362000000001</v>
      </c>
    </row>
    <row r="294" spans="1:10" s="117" customFormat="1" ht="20.100000000000001" customHeight="1" outlineLevel="1">
      <c r="A294" s="138"/>
      <c r="B294" s="225" t="s">
        <v>491</v>
      </c>
      <c r="C294" s="145">
        <v>89579</v>
      </c>
      <c r="D294" s="145" t="s">
        <v>1108</v>
      </c>
      <c r="E294" s="157" t="s">
        <v>984</v>
      </c>
      <c r="F294" s="145" t="s">
        <v>43</v>
      </c>
      <c r="G294" s="149">
        <v>4</v>
      </c>
      <c r="H294" s="149">
        <v>12.48</v>
      </c>
      <c r="I294" s="150">
        <f>H294*22.67%+H294</f>
        <v>15.309216000000001</v>
      </c>
      <c r="J294" s="150">
        <f t="shared" si="9"/>
        <v>61.236864000000004</v>
      </c>
    </row>
    <row r="295" spans="1:10" s="117" customFormat="1" ht="30" outlineLevel="1">
      <c r="A295" s="138"/>
      <c r="B295" s="225" t="s">
        <v>492</v>
      </c>
      <c r="C295" s="145">
        <v>89665</v>
      </c>
      <c r="D295" s="145" t="s">
        <v>1108</v>
      </c>
      <c r="E295" s="157" t="s">
        <v>975</v>
      </c>
      <c r="F295" s="145" t="s">
        <v>43</v>
      </c>
      <c r="G295" s="149">
        <v>2</v>
      </c>
      <c r="H295" s="149">
        <v>95.8</v>
      </c>
      <c r="I295" s="150">
        <f t="shared" ref="I295:I296" si="10">H295*22.67%+H295</f>
        <v>117.51786</v>
      </c>
      <c r="J295" s="150">
        <f t="shared" si="9"/>
        <v>235.03572</v>
      </c>
    </row>
    <row r="296" spans="1:10" s="117" customFormat="1" ht="20.100000000000001" customHeight="1" outlineLevel="1">
      <c r="A296" s="138"/>
      <c r="B296" s="225" t="s">
        <v>807</v>
      </c>
      <c r="C296" s="225" t="s">
        <v>359</v>
      </c>
      <c r="D296" s="145" t="s">
        <v>64</v>
      </c>
      <c r="E296" s="157" t="s">
        <v>985</v>
      </c>
      <c r="F296" s="145" t="s">
        <v>43</v>
      </c>
      <c r="G296" s="149">
        <v>6</v>
      </c>
      <c r="H296" s="149">
        <v>13.6</v>
      </c>
      <c r="I296" s="150">
        <f t="shared" si="10"/>
        <v>16.683119999999999</v>
      </c>
      <c r="J296" s="150">
        <f t="shared" si="9"/>
        <v>100.09871999999999</v>
      </c>
    </row>
    <row r="297" spans="1:10" s="117" customFormat="1" ht="18.75" customHeight="1" outlineLevel="1">
      <c r="A297" s="138"/>
      <c r="B297" s="225" t="s">
        <v>808</v>
      </c>
      <c r="C297" s="225">
        <v>89485</v>
      </c>
      <c r="D297" s="145" t="s">
        <v>1108</v>
      </c>
      <c r="E297" s="157" t="s">
        <v>1001</v>
      </c>
      <c r="F297" s="145" t="s">
        <v>43</v>
      </c>
      <c r="G297" s="149">
        <v>6</v>
      </c>
      <c r="H297" s="149">
        <v>5.75</v>
      </c>
      <c r="I297" s="150">
        <f t="shared" ref="I297:I315" si="11">H297*22.67%+H297</f>
        <v>7.0535250000000005</v>
      </c>
      <c r="J297" s="150">
        <f t="shared" si="9"/>
        <v>42.321150000000003</v>
      </c>
    </row>
    <row r="298" spans="1:10" s="117" customFormat="1" ht="18.75" customHeight="1" outlineLevel="1">
      <c r="A298" s="138"/>
      <c r="B298" s="225" t="s">
        <v>809</v>
      </c>
      <c r="C298" s="225">
        <v>89493</v>
      </c>
      <c r="D298" s="145" t="s">
        <v>1108</v>
      </c>
      <c r="E298" s="157" t="s">
        <v>1002</v>
      </c>
      <c r="F298" s="145" t="s">
        <v>43</v>
      </c>
      <c r="G298" s="149">
        <v>2</v>
      </c>
      <c r="H298" s="149">
        <v>10.19</v>
      </c>
      <c r="I298" s="150">
        <f t="shared" si="11"/>
        <v>12.500073</v>
      </c>
      <c r="J298" s="150">
        <f t="shared" si="9"/>
        <v>25.000146000000001</v>
      </c>
    </row>
    <row r="299" spans="1:10" s="117" customFormat="1" ht="18.75" customHeight="1" outlineLevel="1">
      <c r="A299" s="138"/>
      <c r="B299" s="225" t="s">
        <v>810</v>
      </c>
      <c r="C299" s="225">
        <v>89502</v>
      </c>
      <c r="D299" s="145" t="s">
        <v>1108</v>
      </c>
      <c r="E299" s="157" t="s">
        <v>1003</v>
      </c>
      <c r="F299" s="145" t="s">
        <v>43</v>
      </c>
      <c r="G299" s="149">
        <v>6</v>
      </c>
      <c r="H299" s="149">
        <v>17.36</v>
      </c>
      <c r="I299" s="150">
        <f t="shared" si="11"/>
        <v>21.295511999999999</v>
      </c>
      <c r="J299" s="150">
        <f t="shared" si="9"/>
        <v>127.77307199999998</v>
      </c>
    </row>
    <row r="300" spans="1:10" s="117" customFormat="1" ht="18.75" customHeight="1" outlineLevel="1">
      <c r="A300" s="138"/>
      <c r="B300" s="225" t="s">
        <v>811</v>
      </c>
      <c r="C300" s="225">
        <v>89515</v>
      </c>
      <c r="D300" s="145" t="s">
        <v>1108</v>
      </c>
      <c r="E300" s="157" t="s">
        <v>1004</v>
      </c>
      <c r="F300" s="145" t="s">
        <v>43</v>
      </c>
      <c r="G300" s="149">
        <v>5</v>
      </c>
      <c r="H300" s="149">
        <v>97.9</v>
      </c>
      <c r="I300" s="150">
        <f t="shared" si="11"/>
        <v>120.09393</v>
      </c>
      <c r="J300" s="150">
        <f t="shared" si="9"/>
        <v>600.46965</v>
      </c>
    </row>
    <row r="301" spans="1:10" s="117" customFormat="1" ht="18.75" customHeight="1" outlineLevel="1">
      <c r="A301" s="138"/>
      <c r="B301" s="225" t="s">
        <v>812</v>
      </c>
      <c r="C301" s="225">
        <v>89523</v>
      </c>
      <c r="D301" s="145" t="s">
        <v>1108</v>
      </c>
      <c r="E301" s="157" t="s">
        <v>1005</v>
      </c>
      <c r="F301" s="145" t="s">
        <v>43</v>
      </c>
      <c r="G301" s="149">
        <v>1</v>
      </c>
      <c r="H301" s="149">
        <v>120.06</v>
      </c>
      <c r="I301" s="150">
        <f t="shared" si="11"/>
        <v>147.277602</v>
      </c>
      <c r="J301" s="150">
        <f t="shared" si="9"/>
        <v>147.277602</v>
      </c>
    </row>
    <row r="302" spans="1:10" s="117" customFormat="1" ht="18.75" customHeight="1" outlineLevel="1">
      <c r="A302" s="138"/>
      <c r="B302" s="225" t="s">
        <v>813</v>
      </c>
      <c r="C302" s="225">
        <v>89358</v>
      </c>
      <c r="D302" s="145" t="s">
        <v>1108</v>
      </c>
      <c r="E302" s="157" t="s">
        <v>1006</v>
      </c>
      <c r="F302" s="145" t="s">
        <v>43</v>
      </c>
      <c r="G302" s="149">
        <v>4</v>
      </c>
      <c r="H302" s="149">
        <v>6.82</v>
      </c>
      <c r="I302" s="150">
        <f t="shared" si="11"/>
        <v>8.3660940000000004</v>
      </c>
      <c r="J302" s="150">
        <f t="shared" si="9"/>
        <v>33.464376000000001</v>
      </c>
    </row>
    <row r="303" spans="1:10" s="117" customFormat="1" ht="18.75" customHeight="1" outlineLevel="1">
      <c r="A303" s="138"/>
      <c r="B303" s="225" t="s">
        <v>814</v>
      </c>
      <c r="C303" s="225">
        <v>89362</v>
      </c>
      <c r="D303" s="145" t="s">
        <v>1108</v>
      </c>
      <c r="E303" s="157" t="s">
        <v>1007</v>
      </c>
      <c r="F303" s="145" t="s">
        <v>43</v>
      </c>
      <c r="G303" s="149">
        <v>155</v>
      </c>
      <c r="H303" s="149">
        <v>8.1199999999999992</v>
      </c>
      <c r="I303" s="150">
        <f t="shared" si="11"/>
        <v>9.9608039999999995</v>
      </c>
      <c r="J303" s="150">
        <f t="shared" si="9"/>
        <v>1543.92462</v>
      </c>
    </row>
    <row r="304" spans="1:10" s="117" customFormat="1" ht="18.75" customHeight="1" outlineLevel="1">
      <c r="A304" s="138"/>
      <c r="B304" s="225" t="s">
        <v>815</v>
      </c>
      <c r="C304" s="225">
        <v>89367</v>
      </c>
      <c r="D304" s="145" t="s">
        <v>1108</v>
      </c>
      <c r="E304" s="157" t="s">
        <v>1008</v>
      </c>
      <c r="F304" s="145" t="s">
        <v>43</v>
      </c>
      <c r="G304" s="149">
        <v>3</v>
      </c>
      <c r="H304" s="149">
        <v>11.88</v>
      </c>
      <c r="I304" s="150">
        <f t="shared" si="11"/>
        <v>14.573196000000001</v>
      </c>
      <c r="J304" s="150">
        <f t="shared" si="9"/>
        <v>43.719588000000002</v>
      </c>
    </row>
    <row r="305" spans="1:10" s="117" customFormat="1" ht="18.75" customHeight="1" outlineLevel="1">
      <c r="A305" s="138"/>
      <c r="B305" s="225" t="s">
        <v>816</v>
      </c>
      <c r="C305" s="225">
        <v>89501</v>
      </c>
      <c r="D305" s="145" t="s">
        <v>1108</v>
      </c>
      <c r="E305" s="157" t="s">
        <v>1009</v>
      </c>
      <c r="F305" s="145" t="s">
        <v>43</v>
      </c>
      <c r="G305" s="149">
        <v>30</v>
      </c>
      <c r="H305" s="149">
        <v>14.09</v>
      </c>
      <c r="I305" s="150">
        <f t="shared" si="11"/>
        <v>17.284203000000002</v>
      </c>
      <c r="J305" s="150">
        <f t="shared" si="9"/>
        <v>518.52609000000007</v>
      </c>
    </row>
    <row r="306" spans="1:10" s="117" customFormat="1" ht="18.75" customHeight="1" outlineLevel="1">
      <c r="A306" s="138"/>
      <c r="B306" s="225" t="s">
        <v>817</v>
      </c>
      <c r="C306" s="225">
        <v>89505</v>
      </c>
      <c r="D306" s="145" t="s">
        <v>1108</v>
      </c>
      <c r="E306" s="157" t="s">
        <v>1010</v>
      </c>
      <c r="F306" s="145" t="s">
        <v>43</v>
      </c>
      <c r="G306" s="149">
        <v>15</v>
      </c>
      <c r="H306" s="149">
        <v>47.3</v>
      </c>
      <c r="I306" s="150">
        <f t="shared" si="11"/>
        <v>58.022909999999996</v>
      </c>
      <c r="J306" s="150">
        <f t="shared" si="9"/>
        <v>870.34364999999991</v>
      </c>
    </row>
    <row r="307" spans="1:10" s="117" customFormat="1" ht="18.75" customHeight="1" outlineLevel="1">
      <c r="A307" s="138"/>
      <c r="B307" s="225" t="s">
        <v>818</v>
      </c>
      <c r="C307" s="225">
        <v>89521</v>
      </c>
      <c r="D307" s="145" t="s">
        <v>1108</v>
      </c>
      <c r="E307" s="157" t="s">
        <v>1011</v>
      </c>
      <c r="F307" s="145" t="s">
        <v>43</v>
      </c>
      <c r="G307" s="149">
        <v>7</v>
      </c>
      <c r="H307" s="149">
        <v>148.43</v>
      </c>
      <c r="I307" s="150">
        <f t="shared" si="11"/>
        <v>182.079081</v>
      </c>
      <c r="J307" s="150">
        <f t="shared" si="9"/>
        <v>1274.5535669999999</v>
      </c>
    </row>
    <row r="308" spans="1:10" s="117" customFormat="1" ht="18.75" customHeight="1" outlineLevel="1">
      <c r="A308" s="138"/>
      <c r="B308" s="225" t="s">
        <v>819</v>
      </c>
      <c r="C308" s="225">
        <v>89521</v>
      </c>
      <c r="D308" s="145" t="s">
        <v>1108</v>
      </c>
      <c r="E308" s="157" t="s">
        <v>1012</v>
      </c>
      <c r="F308" s="145" t="s">
        <v>43</v>
      </c>
      <c r="G308" s="149">
        <v>14</v>
      </c>
      <c r="H308" s="149">
        <v>148.43</v>
      </c>
      <c r="I308" s="150">
        <f t="shared" si="11"/>
        <v>182.079081</v>
      </c>
      <c r="J308" s="150">
        <f t="shared" si="9"/>
        <v>2549.1071339999999</v>
      </c>
    </row>
    <row r="309" spans="1:10" s="117" customFormat="1" ht="18.75" customHeight="1" outlineLevel="1">
      <c r="A309" s="138"/>
      <c r="B309" s="225" t="s">
        <v>820</v>
      </c>
      <c r="C309" s="225">
        <v>89529</v>
      </c>
      <c r="D309" s="145" t="s">
        <v>1108</v>
      </c>
      <c r="E309" s="157" t="s">
        <v>1013</v>
      </c>
      <c r="F309" s="145" t="s">
        <v>43</v>
      </c>
      <c r="G309" s="149">
        <v>8</v>
      </c>
      <c r="H309" s="149">
        <v>38.36</v>
      </c>
      <c r="I309" s="150">
        <f t="shared" si="11"/>
        <v>47.056212000000002</v>
      </c>
      <c r="J309" s="150">
        <f t="shared" si="9"/>
        <v>376.44969600000002</v>
      </c>
    </row>
    <row r="310" spans="1:10" s="117" customFormat="1" ht="18.75" customHeight="1" outlineLevel="1">
      <c r="A310" s="138"/>
      <c r="B310" s="225" t="s">
        <v>821</v>
      </c>
      <c r="C310" s="225">
        <v>89645</v>
      </c>
      <c r="D310" s="145" t="s">
        <v>1108</v>
      </c>
      <c r="E310" s="157" t="s">
        <v>988</v>
      </c>
      <c r="F310" s="145" t="s">
        <v>43</v>
      </c>
      <c r="G310" s="149">
        <v>2</v>
      </c>
      <c r="H310" s="149">
        <v>31.53</v>
      </c>
      <c r="I310" s="150">
        <f t="shared" si="11"/>
        <v>38.677851000000004</v>
      </c>
      <c r="J310" s="150">
        <f t="shared" si="9"/>
        <v>77.355702000000008</v>
      </c>
    </row>
    <row r="311" spans="1:10" s="117" customFormat="1" ht="18.75" customHeight="1" outlineLevel="1">
      <c r="A311" s="138" t="s">
        <v>1143</v>
      </c>
      <c r="B311" s="225" t="s">
        <v>822</v>
      </c>
      <c r="C311" s="225">
        <v>90373</v>
      </c>
      <c r="D311" s="145" t="s">
        <v>1108</v>
      </c>
      <c r="E311" s="157" t="s">
        <v>987</v>
      </c>
      <c r="F311" s="145" t="s">
        <v>43</v>
      </c>
      <c r="G311" s="149">
        <v>20</v>
      </c>
      <c r="H311" s="149">
        <v>13.21</v>
      </c>
      <c r="I311" s="150">
        <f t="shared" si="11"/>
        <v>16.204707000000003</v>
      </c>
      <c r="J311" s="150">
        <f t="shared" si="9"/>
        <v>324.09414000000004</v>
      </c>
    </row>
    <row r="312" spans="1:10" s="117" customFormat="1" ht="20.100000000000001" customHeight="1" outlineLevel="1">
      <c r="A312" s="138"/>
      <c r="B312" s="225" t="s">
        <v>823</v>
      </c>
      <c r="C312" s="225">
        <v>89645</v>
      </c>
      <c r="D312" s="145" t="s">
        <v>1108</v>
      </c>
      <c r="E312" s="157" t="s">
        <v>986</v>
      </c>
      <c r="F312" s="145" t="s">
        <v>43</v>
      </c>
      <c r="G312" s="149">
        <v>86</v>
      </c>
      <c r="H312" s="149">
        <v>31.53</v>
      </c>
      <c r="I312" s="150">
        <f t="shared" si="11"/>
        <v>38.677851000000004</v>
      </c>
      <c r="J312" s="150">
        <f t="shared" si="9"/>
        <v>3326.2951860000003</v>
      </c>
    </row>
    <row r="313" spans="1:10" s="117" customFormat="1" ht="18.75" customHeight="1" outlineLevel="1">
      <c r="A313" s="138"/>
      <c r="B313" s="225" t="s">
        <v>824</v>
      </c>
      <c r="C313" s="225">
        <v>89395</v>
      </c>
      <c r="D313" s="145" t="s">
        <v>1108</v>
      </c>
      <c r="E313" s="157" t="s">
        <v>1014</v>
      </c>
      <c r="F313" s="145" t="s">
        <v>43</v>
      </c>
      <c r="G313" s="149">
        <v>38</v>
      </c>
      <c r="H313" s="149">
        <v>11.29</v>
      </c>
      <c r="I313" s="150">
        <f t="shared" si="11"/>
        <v>13.849442999999999</v>
      </c>
      <c r="J313" s="150">
        <f t="shared" si="9"/>
        <v>526.27883399999996</v>
      </c>
    </row>
    <row r="314" spans="1:10" s="117" customFormat="1" ht="18.75" customHeight="1" outlineLevel="1">
      <c r="A314" s="138"/>
      <c r="B314" s="225" t="s">
        <v>825</v>
      </c>
      <c r="C314" s="225">
        <v>89443</v>
      </c>
      <c r="D314" s="145" t="s">
        <v>1108</v>
      </c>
      <c r="E314" s="157" t="s">
        <v>1015</v>
      </c>
      <c r="F314" s="145" t="s">
        <v>43</v>
      </c>
      <c r="G314" s="149">
        <v>3</v>
      </c>
      <c r="H314" s="149">
        <v>15.71</v>
      </c>
      <c r="I314" s="150">
        <f t="shared" si="11"/>
        <v>19.271457000000002</v>
      </c>
      <c r="J314" s="150">
        <f t="shared" si="9"/>
        <v>57.814371000000008</v>
      </c>
    </row>
    <row r="315" spans="1:10" s="117" customFormat="1" ht="18.75" customHeight="1" outlineLevel="1">
      <c r="A315" s="138"/>
      <c r="B315" s="225" t="s">
        <v>826</v>
      </c>
      <c r="C315" s="225">
        <v>89625</v>
      </c>
      <c r="D315" s="145" t="s">
        <v>1108</v>
      </c>
      <c r="E315" s="157" t="s">
        <v>1016</v>
      </c>
      <c r="F315" s="145" t="s">
        <v>43</v>
      </c>
      <c r="G315" s="149">
        <v>19</v>
      </c>
      <c r="H315" s="149">
        <v>23.09</v>
      </c>
      <c r="I315" s="150">
        <f t="shared" si="11"/>
        <v>28.324503</v>
      </c>
      <c r="J315" s="150">
        <f t="shared" si="9"/>
        <v>538.16555700000004</v>
      </c>
    </row>
    <row r="316" spans="1:10" s="117" customFormat="1" ht="18.75" customHeight="1" outlineLevel="1">
      <c r="A316" s="138"/>
      <c r="B316" s="225" t="s">
        <v>827</v>
      </c>
      <c r="C316" s="225">
        <v>89566</v>
      </c>
      <c r="D316" s="145" t="s">
        <v>1108</v>
      </c>
      <c r="E316" s="157" t="s">
        <v>1017</v>
      </c>
      <c r="F316" s="145" t="s">
        <v>43</v>
      </c>
      <c r="G316" s="149">
        <v>6</v>
      </c>
      <c r="H316" s="149">
        <v>50.39</v>
      </c>
      <c r="I316" s="150">
        <f>H316*22.67%+H316</f>
        <v>61.813412999999997</v>
      </c>
      <c r="J316" s="150">
        <f>G316*I316</f>
        <v>370.88047799999998</v>
      </c>
    </row>
    <row r="317" spans="1:10" s="117" customFormat="1" ht="18.75" customHeight="1" outlineLevel="1">
      <c r="A317" s="138"/>
      <c r="B317" s="225" t="s">
        <v>828</v>
      </c>
      <c r="C317" s="225">
        <v>89566</v>
      </c>
      <c r="D317" s="145" t="s">
        <v>1108</v>
      </c>
      <c r="E317" s="157" t="s">
        <v>1018</v>
      </c>
      <c r="F317" s="145" t="s">
        <v>43</v>
      </c>
      <c r="G317" s="149">
        <v>10</v>
      </c>
      <c r="H317" s="149">
        <v>54</v>
      </c>
      <c r="I317" s="150">
        <f t="shared" ref="I317:I318" si="12">H317*22.67%+H317</f>
        <v>66.241799999999998</v>
      </c>
      <c r="J317" s="150">
        <f t="shared" si="9"/>
        <v>662.41800000000001</v>
      </c>
    </row>
    <row r="318" spans="1:10" s="117" customFormat="1" ht="18.75" customHeight="1" outlineLevel="1">
      <c r="A318" s="138"/>
      <c r="B318" s="225" t="s">
        <v>829</v>
      </c>
      <c r="C318" s="225">
        <v>89559</v>
      </c>
      <c r="D318" s="145" t="s">
        <v>1108</v>
      </c>
      <c r="E318" s="157" t="s">
        <v>1019</v>
      </c>
      <c r="F318" s="145" t="s">
        <v>43</v>
      </c>
      <c r="G318" s="149">
        <v>2</v>
      </c>
      <c r="H318" s="149">
        <v>68</v>
      </c>
      <c r="I318" s="150">
        <f t="shared" si="12"/>
        <v>83.415599999999998</v>
      </c>
      <c r="J318" s="150">
        <f>G318*I318</f>
        <v>166.8312</v>
      </c>
    </row>
    <row r="319" spans="1:10" s="117" customFormat="1" ht="18.75" customHeight="1" outlineLevel="1">
      <c r="A319" s="138"/>
      <c r="B319" s="225" t="s">
        <v>830</v>
      </c>
      <c r="C319" s="225">
        <v>89622</v>
      </c>
      <c r="D319" s="145" t="s">
        <v>1108</v>
      </c>
      <c r="E319" s="157" t="s">
        <v>1020</v>
      </c>
      <c r="F319" s="145" t="s">
        <v>43</v>
      </c>
      <c r="G319" s="149">
        <v>1</v>
      </c>
      <c r="H319" s="149">
        <v>14.67</v>
      </c>
      <c r="I319" s="150">
        <f t="shared" ref="I319:I328" si="13">H319*22.67%+H319</f>
        <v>17.995688999999999</v>
      </c>
      <c r="J319" s="150">
        <f t="shared" si="9"/>
        <v>17.995688999999999</v>
      </c>
    </row>
    <row r="320" spans="1:10" s="117" customFormat="1" ht="18.75" customHeight="1" outlineLevel="1">
      <c r="A320" s="138"/>
      <c r="B320" s="225" t="s">
        <v>831</v>
      </c>
      <c r="C320" s="225">
        <v>89627</v>
      </c>
      <c r="D320" s="145" t="s">
        <v>1108</v>
      </c>
      <c r="E320" s="157" t="s">
        <v>1021</v>
      </c>
      <c r="F320" s="145" t="s">
        <v>43</v>
      </c>
      <c r="G320" s="149">
        <v>23</v>
      </c>
      <c r="H320" s="149">
        <v>21.18</v>
      </c>
      <c r="I320" s="150">
        <f t="shared" si="13"/>
        <v>25.981506</v>
      </c>
      <c r="J320" s="150">
        <f t="shared" si="9"/>
        <v>597.57463799999994</v>
      </c>
    </row>
    <row r="321" spans="1:10" s="117" customFormat="1" ht="18.75" customHeight="1" outlineLevel="1">
      <c r="A321" s="138"/>
      <c r="B321" s="225" t="s">
        <v>832</v>
      </c>
      <c r="C321" s="225">
        <v>89626</v>
      </c>
      <c r="D321" s="145" t="s">
        <v>1108</v>
      </c>
      <c r="E321" s="157" t="s">
        <v>1022</v>
      </c>
      <c r="F321" s="145" t="s">
        <v>43</v>
      </c>
      <c r="G321" s="149">
        <v>1</v>
      </c>
      <c r="H321" s="149">
        <v>26.3</v>
      </c>
      <c r="I321" s="150">
        <f t="shared" si="13"/>
        <v>32.262210000000003</v>
      </c>
      <c r="J321" s="150">
        <f t="shared" si="9"/>
        <v>32.262210000000003</v>
      </c>
    </row>
    <row r="322" spans="1:10" s="117" customFormat="1" ht="18.75" customHeight="1" outlineLevel="1">
      <c r="A322" s="138"/>
      <c r="B322" s="225" t="s">
        <v>833</v>
      </c>
      <c r="C322" s="225">
        <v>89630</v>
      </c>
      <c r="D322" s="145" t="s">
        <v>1108</v>
      </c>
      <c r="E322" s="157" t="s">
        <v>1023</v>
      </c>
      <c r="F322" s="145" t="s">
        <v>43</v>
      </c>
      <c r="G322" s="149">
        <v>7</v>
      </c>
      <c r="H322" s="149">
        <v>34</v>
      </c>
      <c r="I322" s="150">
        <f t="shared" si="13"/>
        <v>41.707799999999999</v>
      </c>
      <c r="J322" s="150">
        <f t="shared" si="9"/>
        <v>291.95459999999997</v>
      </c>
    </row>
    <row r="323" spans="1:10" s="117" customFormat="1" ht="18.75" customHeight="1" outlineLevel="1">
      <c r="A323" s="138"/>
      <c r="B323" s="225" t="s">
        <v>834</v>
      </c>
      <c r="C323" s="225">
        <v>89630</v>
      </c>
      <c r="D323" s="145" t="s">
        <v>1108</v>
      </c>
      <c r="E323" s="157" t="s">
        <v>1024</v>
      </c>
      <c r="F323" s="145" t="s">
        <v>43</v>
      </c>
      <c r="G323" s="149">
        <v>10</v>
      </c>
      <c r="H323" s="149">
        <v>69.7</v>
      </c>
      <c r="I323" s="150">
        <f t="shared" si="13"/>
        <v>85.500990000000002</v>
      </c>
      <c r="J323" s="150">
        <f t="shared" si="9"/>
        <v>855.00990000000002</v>
      </c>
    </row>
    <row r="324" spans="1:10" s="117" customFormat="1" ht="18.75" customHeight="1" outlineLevel="1">
      <c r="A324" s="138"/>
      <c r="B324" s="225" t="s">
        <v>835</v>
      </c>
      <c r="C324" s="225">
        <v>89630</v>
      </c>
      <c r="D324" s="145" t="s">
        <v>1108</v>
      </c>
      <c r="E324" s="157" t="s">
        <v>1025</v>
      </c>
      <c r="F324" s="145" t="s">
        <v>43</v>
      </c>
      <c r="G324" s="149">
        <v>4</v>
      </c>
      <c r="H324" s="149">
        <v>72</v>
      </c>
      <c r="I324" s="150">
        <f t="shared" si="13"/>
        <v>88.322400000000002</v>
      </c>
      <c r="J324" s="150">
        <f t="shared" si="9"/>
        <v>353.28960000000001</v>
      </c>
    </row>
    <row r="325" spans="1:10" s="117" customFormat="1" ht="18.75" customHeight="1" outlineLevel="1">
      <c r="A325" s="138"/>
      <c r="B325" s="225" t="s">
        <v>836</v>
      </c>
      <c r="C325" s="225">
        <v>89632</v>
      </c>
      <c r="D325" s="145" t="s">
        <v>1108</v>
      </c>
      <c r="E325" s="157" t="s">
        <v>1026</v>
      </c>
      <c r="F325" s="145" t="s">
        <v>43</v>
      </c>
      <c r="G325" s="149">
        <v>5</v>
      </c>
      <c r="H325" s="149">
        <v>145.78</v>
      </c>
      <c r="I325" s="150">
        <f t="shared" si="13"/>
        <v>178.828326</v>
      </c>
      <c r="J325" s="150">
        <f t="shared" si="9"/>
        <v>894.14163000000008</v>
      </c>
    </row>
    <row r="326" spans="1:10" s="117" customFormat="1" ht="18.75" customHeight="1" outlineLevel="1">
      <c r="A326" s="138"/>
      <c r="B326" s="225" t="s">
        <v>837</v>
      </c>
      <c r="C326" s="225">
        <v>89632</v>
      </c>
      <c r="D326" s="145" t="s">
        <v>1108</v>
      </c>
      <c r="E326" s="157" t="s">
        <v>1027</v>
      </c>
      <c r="F326" s="145" t="s">
        <v>43</v>
      </c>
      <c r="G326" s="149">
        <v>2</v>
      </c>
      <c r="H326" s="149">
        <v>155</v>
      </c>
      <c r="I326" s="150">
        <f t="shared" si="13"/>
        <v>190.13849999999999</v>
      </c>
      <c r="J326" s="150">
        <f t="shared" si="9"/>
        <v>380.27699999999999</v>
      </c>
    </row>
    <row r="327" spans="1:10" s="117" customFormat="1" ht="20.100000000000001" customHeight="1" outlineLevel="1">
      <c r="A327" s="138"/>
      <c r="B327" s="225" t="s">
        <v>838</v>
      </c>
      <c r="C327" s="145">
        <v>89394</v>
      </c>
      <c r="D327" s="145" t="s">
        <v>1108</v>
      </c>
      <c r="E327" s="157" t="s">
        <v>1028</v>
      </c>
      <c r="F327" s="145" t="s">
        <v>43</v>
      </c>
      <c r="G327" s="149">
        <v>20</v>
      </c>
      <c r="H327" s="149">
        <v>18.2</v>
      </c>
      <c r="I327" s="150">
        <f t="shared" si="13"/>
        <v>22.325939999999999</v>
      </c>
      <c r="J327" s="150">
        <f t="shared" si="9"/>
        <v>446.5188</v>
      </c>
    </row>
    <row r="328" spans="1:10" s="117" customFormat="1" ht="20.100000000000001" customHeight="1" outlineLevel="1">
      <c r="A328" s="138"/>
      <c r="B328" s="225" t="s">
        <v>839</v>
      </c>
      <c r="C328" s="225">
        <v>90374</v>
      </c>
      <c r="D328" s="145" t="s">
        <v>1108</v>
      </c>
      <c r="E328" s="157" t="s">
        <v>1029</v>
      </c>
      <c r="F328" s="145" t="s">
        <v>43</v>
      </c>
      <c r="G328" s="149">
        <v>2</v>
      </c>
      <c r="H328" s="149">
        <v>23.42</v>
      </c>
      <c r="I328" s="150">
        <f t="shared" si="13"/>
        <v>28.729314000000002</v>
      </c>
      <c r="J328" s="150">
        <f t="shared" si="9"/>
        <v>57.458628000000004</v>
      </c>
    </row>
    <row r="329" spans="1:10" s="117" customFormat="1" ht="18.75" customHeight="1" outlineLevel="1">
      <c r="A329" s="138"/>
      <c r="B329" s="221" t="s">
        <v>4</v>
      </c>
      <c r="C329" s="225"/>
      <c r="D329" s="185"/>
      <c r="E329" s="186" t="s">
        <v>614</v>
      </c>
      <c r="F329" s="196"/>
      <c r="G329" s="149"/>
      <c r="H329" s="149"/>
      <c r="I329" s="150"/>
      <c r="J329" s="150"/>
    </row>
    <row r="330" spans="1:10" s="117" customFormat="1" ht="18.75" customHeight="1" outlineLevel="1">
      <c r="A330" s="138"/>
      <c r="B330" s="225" t="s">
        <v>346</v>
      </c>
      <c r="C330" s="145">
        <v>95248</v>
      </c>
      <c r="D330" s="145" t="s">
        <v>1108</v>
      </c>
      <c r="E330" s="196" t="s">
        <v>1030</v>
      </c>
      <c r="F330" s="145" t="s">
        <v>43</v>
      </c>
      <c r="G330" s="149">
        <v>2</v>
      </c>
      <c r="H330" s="149">
        <v>67.19</v>
      </c>
      <c r="I330" s="150">
        <f t="shared" ref="I330:I337" si="14">H330*22.67%+H330</f>
        <v>82.421972999999994</v>
      </c>
      <c r="J330" s="150">
        <f t="shared" si="9"/>
        <v>164.84394599999999</v>
      </c>
    </row>
    <row r="331" spans="1:10" s="117" customFormat="1" ht="18.75" customHeight="1" outlineLevel="1">
      <c r="A331" s="138"/>
      <c r="B331" s="225" t="s">
        <v>347</v>
      </c>
      <c r="C331" s="225">
        <v>94498</v>
      </c>
      <c r="D331" s="145" t="s">
        <v>1108</v>
      </c>
      <c r="E331" s="196" t="s">
        <v>1031</v>
      </c>
      <c r="F331" s="145" t="s">
        <v>43</v>
      </c>
      <c r="G331" s="149">
        <v>2</v>
      </c>
      <c r="H331" s="149">
        <v>184.96</v>
      </c>
      <c r="I331" s="150">
        <f t="shared" si="14"/>
        <v>226.890432</v>
      </c>
      <c r="J331" s="150">
        <f t="shared" si="9"/>
        <v>453.78086400000001</v>
      </c>
    </row>
    <row r="332" spans="1:10" s="117" customFormat="1" ht="18.75" customHeight="1" outlineLevel="1">
      <c r="A332" s="138"/>
      <c r="B332" s="225" t="s">
        <v>348</v>
      </c>
      <c r="C332" s="225">
        <v>94500</v>
      </c>
      <c r="D332" s="145" t="s">
        <v>1108</v>
      </c>
      <c r="E332" s="196" t="s">
        <v>1032</v>
      </c>
      <c r="F332" s="145" t="s">
        <v>43</v>
      </c>
      <c r="G332" s="149">
        <v>2</v>
      </c>
      <c r="H332" s="149">
        <v>452.46</v>
      </c>
      <c r="I332" s="150">
        <f t="shared" si="14"/>
        <v>555.03268200000002</v>
      </c>
      <c r="J332" s="150">
        <f t="shared" si="9"/>
        <v>1110.065364</v>
      </c>
    </row>
    <row r="333" spans="1:10" s="117" customFormat="1" ht="18.75" customHeight="1" outlineLevel="1">
      <c r="A333" s="138"/>
      <c r="B333" s="225" t="s">
        <v>349</v>
      </c>
      <c r="C333" s="225">
        <v>94501</v>
      </c>
      <c r="D333" s="145" t="s">
        <v>1108</v>
      </c>
      <c r="E333" s="196" t="s">
        <v>1033</v>
      </c>
      <c r="F333" s="145" t="s">
        <v>43</v>
      </c>
      <c r="G333" s="149">
        <v>2</v>
      </c>
      <c r="H333" s="149">
        <v>923.41</v>
      </c>
      <c r="I333" s="150">
        <f t="shared" si="14"/>
        <v>1132.7470470000001</v>
      </c>
      <c r="J333" s="150">
        <f t="shared" si="9"/>
        <v>2265.4940940000001</v>
      </c>
    </row>
    <row r="334" spans="1:10" s="117" customFormat="1" ht="18.75" customHeight="1" outlineLevel="1">
      <c r="A334" s="138"/>
      <c r="B334" s="225" t="s">
        <v>840</v>
      </c>
      <c r="C334" s="145">
        <v>94792</v>
      </c>
      <c r="D334" s="145" t="s">
        <v>1108</v>
      </c>
      <c r="E334" s="196" t="s">
        <v>1034</v>
      </c>
      <c r="F334" s="145" t="s">
        <v>43</v>
      </c>
      <c r="G334" s="149">
        <v>1</v>
      </c>
      <c r="H334" s="149">
        <v>145.56</v>
      </c>
      <c r="I334" s="150">
        <f t="shared" si="14"/>
        <v>178.55845199999999</v>
      </c>
      <c r="J334" s="150">
        <f t="shared" si="9"/>
        <v>178.55845199999999</v>
      </c>
    </row>
    <row r="335" spans="1:10" s="117" customFormat="1" ht="18.75" customHeight="1" outlineLevel="1">
      <c r="A335" s="138"/>
      <c r="B335" s="225" t="s">
        <v>841</v>
      </c>
      <c r="C335" s="225">
        <v>94794</v>
      </c>
      <c r="D335" s="145" t="s">
        <v>1108</v>
      </c>
      <c r="E335" s="196" t="s">
        <v>1035</v>
      </c>
      <c r="F335" s="145" t="s">
        <v>43</v>
      </c>
      <c r="G335" s="149">
        <v>12</v>
      </c>
      <c r="H335" s="149">
        <v>211.57</v>
      </c>
      <c r="I335" s="150">
        <f t="shared" si="14"/>
        <v>259.53291899999999</v>
      </c>
      <c r="J335" s="150">
        <f t="shared" si="9"/>
        <v>3114.3950279999999</v>
      </c>
    </row>
    <row r="336" spans="1:10" s="117" customFormat="1" ht="18.75" customHeight="1" outlineLevel="1">
      <c r="A336" s="138"/>
      <c r="B336" s="225" t="s">
        <v>842</v>
      </c>
      <c r="C336" s="145">
        <v>89987</v>
      </c>
      <c r="D336" s="145" t="s">
        <v>1108</v>
      </c>
      <c r="E336" s="196" t="s">
        <v>1036</v>
      </c>
      <c r="F336" s="145" t="s">
        <v>43</v>
      </c>
      <c r="G336" s="149">
        <v>33</v>
      </c>
      <c r="H336" s="149">
        <v>119.29</v>
      </c>
      <c r="I336" s="150">
        <f t="shared" si="14"/>
        <v>146.333043</v>
      </c>
      <c r="J336" s="150">
        <f t="shared" si="9"/>
        <v>4828.9904189999997</v>
      </c>
    </row>
    <row r="337" spans="1:10" s="117" customFormat="1" ht="18.75" customHeight="1" outlineLevel="1">
      <c r="A337" s="138"/>
      <c r="B337" s="225" t="s">
        <v>843</v>
      </c>
      <c r="C337" s="225">
        <v>89985</v>
      </c>
      <c r="D337" s="145" t="s">
        <v>1108</v>
      </c>
      <c r="E337" s="196" t="s">
        <v>1037</v>
      </c>
      <c r="F337" s="145" t="s">
        <v>43</v>
      </c>
      <c r="G337" s="149">
        <v>13</v>
      </c>
      <c r="H337" s="149">
        <v>113.03</v>
      </c>
      <c r="I337" s="150">
        <f t="shared" si="14"/>
        <v>138.65390099999999</v>
      </c>
      <c r="J337" s="150">
        <f t="shared" si="9"/>
        <v>1802.5007129999999</v>
      </c>
    </row>
    <row r="338" spans="1:10" s="117" customFormat="1" ht="18.75" customHeight="1" outlineLevel="1">
      <c r="A338" s="138"/>
      <c r="B338" s="169"/>
      <c r="C338" s="170"/>
      <c r="D338" s="170"/>
      <c r="E338" s="170"/>
      <c r="F338" s="170"/>
      <c r="G338" s="171"/>
      <c r="H338" s="171"/>
      <c r="I338" s="172" t="s">
        <v>1144</v>
      </c>
      <c r="J338" s="189">
        <f>SUM(J269:J337)</f>
        <v>68285.960613000003</v>
      </c>
    </row>
    <row r="339" spans="1:10" s="117" customFormat="1" ht="18.75" customHeight="1">
      <c r="A339" s="138"/>
      <c r="B339" s="173"/>
      <c r="C339" s="173"/>
      <c r="D339" s="173"/>
      <c r="E339" s="174"/>
      <c r="F339" s="173"/>
      <c r="G339" s="175"/>
      <c r="H339" s="176"/>
      <c r="I339" s="177"/>
      <c r="J339" s="150"/>
    </row>
    <row r="340" spans="1:10" s="117" customFormat="1" ht="18.75" customHeight="1">
      <c r="A340" s="138"/>
      <c r="B340" s="227">
        <v>13</v>
      </c>
      <c r="C340" s="227"/>
      <c r="D340" s="227"/>
      <c r="E340" s="228" t="s">
        <v>9</v>
      </c>
      <c r="F340" s="229"/>
      <c r="G340" s="230"/>
      <c r="H340" s="230"/>
      <c r="I340" s="231"/>
      <c r="J340" s="150"/>
    </row>
    <row r="341" spans="1:10" s="117" customFormat="1" ht="18.75" customHeight="1" outlineLevel="1">
      <c r="A341" s="138"/>
      <c r="B341" s="221" t="s">
        <v>19</v>
      </c>
      <c r="C341" s="221"/>
      <c r="D341" s="221"/>
      <c r="E341" s="222" t="s">
        <v>23</v>
      </c>
      <c r="F341" s="223"/>
      <c r="G341" s="224"/>
      <c r="H341" s="149"/>
      <c r="I341" s="150"/>
      <c r="J341" s="150"/>
    </row>
    <row r="342" spans="1:10" s="117" customFormat="1" ht="18.75" customHeight="1" outlineLevel="1">
      <c r="A342" s="138"/>
      <c r="B342" s="225" t="s">
        <v>350</v>
      </c>
      <c r="C342" s="145">
        <v>89848</v>
      </c>
      <c r="D342" s="145" t="s">
        <v>1108</v>
      </c>
      <c r="E342" s="232" t="s">
        <v>1038</v>
      </c>
      <c r="F342" s="225" t="s">
        <v>56</v>
      </c>
      <c r="G342" s="149">
        <v>296</v>
      </c>
      <c r="H342" s="149">
        <v>28.7</v>
      </c>
      <c r="I342" s="150">
        <f>H342*22.67%+H342</f>
        <v>35.206289999999996</v>
      </c>
      <c r="J342" s="150">
        <f t="shared" si="9"/>
        <v>10421.061839999998</v>
      </c>
    </row>
    <row r="343" spans="1:10" s="117" customFormat="1" ht="18.75" customHeight="1" outlineLevel="1">
      <c r="A343" s="138"/>
      <c r="B343" s="225" t="s">
        <v>351</v>
      </c>
      <c r="C343" s="145">
        <v>89849</v>
      </c>
      <c r="D343" s="145" t="s">
        <v>1108</v>
      </c>
      <c r="E343" s="157" t="s">
        <v>1039</v>
      </c>
      <c r="F343" s="145" t="s">
        <v>56</v>
      </c>
      <c r="G343" s="149">
        <v>98</v>
      </c>
      <c r="H343" s="149">
        <v>62.13</v>
      </c>
      <c r="I343" s="150">
        <f>H343*22.67%+H343</f>
        <v>76.214871000000002</v>
      </c>
      <c r="J343" s="150">
        <f t="shared" si="9"/>
        <v>7469.057358</v>
      </c>
    </row>
    <row r="344" spans="1:10" s="117" customFormat="1" ht="18.75" customHeight="1" outlineLevel="1">
      <c r="A344" s="138"/>
      <c r="B344" s="225" t="s">
        <v>352</v>
      </c>
      <c r="C344" s="145">
        <v>89746</v>
      </c>
      <c r="D344" s="145" t="s">
        <v>1108</v>
      </c>
      <c r="E344" s="157" t="s">
        <v>1040</v>
      </c>
      <c r="F344" s="145" t="s">
        <v>43</v>
      </c>
      <c r="G344" s="149">
        <v>20</v>
      </c>
      <c r="H344" s="149">
        <v>27.57</v>
      </c>
      <c r="I344" s="150">
        <f>H344*22.67%+H344</f>
        <v>33.820118999999998</v>
      </c>
      <c r="J344" s="150">
        <f t="shared" si="9"/>
        <v>676.40237999999999</v>
      </c>
    </row>
    <row r="345" spans="1:10" s="117" customFormat="1" ht="18.75" customHeight="1" outlineLevel="1">
      <c r="A345" s="138"/>
      <c r="B345" s="225" t="s">
        <v>353</v>
      </c>
      <c r="C345" s="145">
        <v>89744</v>
      </c>
      <c r="D345" s="145" t="s">
        <v>1108</v>
      </c>
      <c r="E345" s="157" t="s">
        <v>1041</v>
      </c>
      <c r="F345" s="145" t="s">
        <v>43</v>
      </c>
      <c r="G345" s="149">
        <v>71</v>
      </c>
      <c r="H345" s="149">
        <v>26.57</v>
      </c>
      <c r="I345" s="150">
        <f>H345*22.67%+H345</f>
        <v>32.593418999999997</v>
      </c>
      <c r="J345" s="150">
        <f t="shared" si="9"/>
        <v>2314.1327489999999</v>
      </c>
    </row>
    <row r="346" spans="1:10" s="117" customFormat="1" ht="18.75" customHeight="1" outlineLevel="1">
      <c r="A346" s="138"/>
      <c r="B346" s="225" t="s">
        <v>354</v>
      </c>
      <c r="C346" s="145">
        <v>89567</v>
      </c>
      <c r="D346" s="145" t="s">
        <v>1108</v>
      </c>
      <c r="E346" s="157" t="s">
        <v>1042</v>
      </c>
      <c r="F346" s="145" t="s">
        <v>43</v>
      </c>
      <c r="G346" s="149">
        <v>7</v>
      </c>
      <c r="H346" s="149">
        <v>86.79</v>
      </c>
      <c r="I346" s="150">
        <f>H346*22.67%+H346</f>
        <v>106.465293</v>
      </c>
      <c r="J346" s="150">
        <f t="shared" si="9"/>
        <v>745.25705100000005</v>
      </c>
    </row>
    <row r="347" spans="1:10" s="117" customFormat="1" ht="18.75" customHeight="1" outlineLevel="1">
      <c r="A347" s="138"/>
      <c r="B347" s="185" t="s">
        <v>5</v>
      </c>
      <c r="C347" s="185"/>
      <c r="D347" s="185"/>
      <c r="E347" s="186" t="s">
        <v>10</v>
      </c>
      <c r="F347" s="196"/>
      <c r="G347" s="149"/>
      <c r="H347" s="149"/>
      <c r="I347" s="150"/>
      <c r="J347" s="150"/>
    </row>
    <row r="348" spans="1:10" s="117" customFormat="1" ht="18.75" customHeight="1" outlineLevel="1">
      <c r="A348" s="138"/>
      <c r="B348" s="145" t="s">
        <v>355</v>
      </c>
      <c r="C348" s="145"/>
      <c r="D348" s="145" t="s">
        <v>496</v>
      </c>
      <c r="E348" s="152" t="s">
        <v>615</v>
      </c>
      <c r="F348" s="145" t="s">
        <v>43</v>
      </c>
      <c r="G348" s="149">
        <v>23</v>
      </c>
      <c r="H348" s="149">
        <v>28</v>
      </c>
      <c r="I348" s="150">
        <f t="shared" ref="I348:I349" si="15">H348*22.67%+H348</f>
        <v>34.3476</v>
      </c>
      <c r="J348" s="150">
        <f t="shared" si="9"/>
        <v>789.99479999999994</v>
      </c>
    </row>
    <row r="349" spans="1:10" s="117" customFormat="1" ht="18.75" customHeight="1" outlineLevel="1">
      <c r="A349" s="138"/>
      <c r="B349" s="145" t="s">
        <v>356</v>
      </c>
      <c r="C349" s="145">
        <v>72285</v>
      </c>
      <c r="D349" s="145" t="s">
        <v>1108</v>
      </c>
      <c r="E349" s="152" t="s">
        <v>616</v>
      </c>
      <c r="F349" s="145" t="s">
        <v>43</v>
      </c>
      <c r="G349" s="149">
        <v>16</v>
      </c>
      <c r="H349" s="149">
        <v>98</v>
      </c>
      <c r="I349" s="150">
        <f t="shared" si="15"/>
        <v>120.2166</v>
      </c>
      <c r="J349" s="150">
        <f t="shared" si="9"/>
        <v>1923.4656</v>
      </c>
    </row>
    <row r="350" spans="1:10" s="117" customFormat="1" ht="18.75" customHeight="1" outlineLevel="1">
      <c r="A350" s="138"/>
      <c r="B350" s="169"/>
      <c r="C350" s="170"/>
      <c r="D350" s="170"/>
      <c r="E350" s="170"/>
      <c r="F350" s="170"/>
      <c r="G350" s="171"/>
      <c r="H350" s="171"/>
      <c r="I350" s="172" t="s">
        <v>1144</v>
      </c>
      <c r="J350" s="189">
        <f>J342+J343+J344+J345+J346+J348+J349</f>
        <v>24339.371778000001</v>
      </c>
    </row>
    <row r="351" spans="1:10" s="117" customFormat="1" ht="18.75" customHeight="1">
      <c r="A351" s="138"/>
      <c r="B351" s="173"/>
      <c r="C351" s="173"/>
      <c r="D351" s="173"/>
      <c r="E351" s="174"/>
      <c r="F351" s="173"/>
      <c r="G351" s="175"/>
      <c r="H351" s="176"/>
      <c r="I351" s="177"/>
      <c r="J351" s="150"/>
    </row>
    <row r="352" spans="1:10" s="117" customFormat="1" ht="18.75" customHeight="1">
      <c r="A352" s="138"/>
      <c r="B352" s="179">
        <v>14</v>
      </c>
      <c r="C352" s="179"/>
      <c r="D352" s="179"/>
      <c r="E352" s="180" t="s">
        <v>24</v>
      </c>
      <c r="F352" s="180"/>
      <c r="G352" s="182"/>
      <c r="H352" s="182"/>
      <c r="I352" s="180"/>
      <c r="J352" s="150"/>
    </row>
    <row r="353" spans="1:10" s="117" customFormat="1" ht="18.75" customHeight="1" outlineLevel="1">
      <c r="A353" s="138"/>
      <c r="B353" s="145" t="s">
        <v>6</v>
      </c>
      <c r="C353" s="145">
        <v>89714</v>
      </c>
      <c r="D353" s="145" t="s">
        <v>1108</v>
      </c>
      <c r="E353" s="157" t="s">
        <v>1043</v>
      </c>
      <c r="F353" s="145" t="s">
        <v>56</v>
      </c>
      <c r="G353" s="149">
        <v>226</v>
      </c>
      <c r="H353" s="149">
        <v>37.090000000000003</v>
      </c>
      <c r="I353" s="150">
        <f t="shared" ref="I353:I358" si="16">H353*22.67%+H353</f>
        <v>45.498303000000007</v>
      </c>
      <c r="J353" s="150">
        <f t="shared" ref="J353:J413" si="17">G353*I353</f>
        <v>10282.616478000002</v>
      </c>
    </row>
    <row r="354" spans="1:10" s="117" customFormat="1" ht="18.75" customHeight="1" outlineLevel="1">
      <c r="A354" s="138"/>
      <c r="B354" s="145" t="s">
        <v>8</v>
      </c>
      <c r="C354" s="145">
        <v>89711</v>
      </c>
      <c r="D354" s="145" t="s">
        <v>1108</v>
      </c>
      <c r="E354" s="157" t="s">
        <v>1044</v>
      </c>
      <c r="F354" s="145" t="s">
        <v>56</v>
      </c>
      <c r="G354" s="149">
        <v>186</v>
      </c>
      <c r="H354" s="149">
        <v>20.239999999999998</v>
      </c>
      <c r="I354" s="150">
        <f t="shared" si="16"/>
        <v>24.828408</v>
      </c>
      <c r="J354" s="150">
        <f t="shared" si="17"/>
        <v>4618.0838880000001</v>
      </c>
    </row>
    <row r="355" spans="1:10" s="117" customFormat="1" ht="18.75" customHeight="1" outlineLevel="1">
      <c r="A355" s="138"/>
      <c r="B355" s="145" t="s">
        <v>187</v>
      </c>
      <c r="C355" s="145">
        <v>89712</v>
      </c>
      <c r="D355" s="145" t="s">
        <v>1108</v>
      </c>
      <c r="E355" s="157" t="s">
        <v>1045</v>
      </c>
      <c r="F355" s="145" t="s">
        <v>56</v>
      </c>
      <c r="G355" s="149">
        <v>160</v>
      </c>
      <c r="H355" s="149">
        <v>26.66</v>
      </c>
      <c r="I355" s="150">
        <f t="shared" si="16"/>
        <v>32.703822000000002</v>
      </c>
      <c r="J355" s="150">
        <f t="shared" si="17"/>
        <v>5232.6115200000004</v>
      </c>
    </row>
    <row r="356" spans="1:10" s="117" customFormat="1" ht="18.75" customHeight="1" outlineLevel="1">
      <c r="A356" s="138"/>
      <c r="B356" s="145" t="s">
        <v>188</v>
      </c>
      <c r="C356" s="145">
        <v>89511</v>
      </c>
      <c r="D356" s="145" t="s">
        <v>1108</v>
      </c>
      <c r="E356" s="157" t="s">
        <v>1046</v>
      </c>
      <c r="F356" s="145" t="s">
        <v>56</v>
      </c>
      <c r="G356" s="149">
        <v>154</v>
      </c>
      <c r="H356" s="149">
        <v>40.950000000000003</v>
      </c>
      <c r="I356" s="150">
        <f t="shared" si="16"/>
        <v>50.233365000000006</v>
      </c>
      <c r="J356" s="150">
        <f t="shared" si="17"/>
        <v>7735.9382100000012</v>
      </c>
    </row>
    <row r="357" spans="1:10" s="117" customFormat="1" ht="18.75" customHeight="1" outlineLevel="1">
      <c r="A357" s="138"/>
      <c r="B357" s="145" t="s">
        <v>125</v>
      </c>
      <c r="C357" s="145">
        <v>89849</v>
      </c>
      <c r="D357" s="145" t="s">
        <v>1108</v>
      </c>
      <c r="E357" s="157" t="s">
        <v>1047</v>
      </c>
      <c r="F357" s="145" t="s">
        <v>56</v>
      </c>
      <c r="G357" s="149">
        <v>38</v>
      </c>
      <c r="H357" s="149">
        <v>62.13</v>
      </c>
      <c r="I357" s="150">
        <f t="shared" si="16"/>
        <v>76.214871000000002</v>
      </c>
      <c r="J357" s="150">
        <f t="shared" si="17"/>
        <v>2896.1650979999999</v>
      </c>
    </row>
    <row r="358" spans="1:10" s="117" customFormat="1" ht="18.75" customHeight="1" outlineLevel="1">
      <c r="A358" s="138"/>
      <c r="B358" s="145" t="s">
        <v>126</v>
      </c>
      <c r="C358" s="145">
        <v>90375</v>
      </c>
      <c r="D358" s="145" t="s">
        <v>1108</v>
      </c>
      <c r="E358" s="157" t="s">
        <v>617</v>
      </c>
      <c r="F358" s="145" t="s">
        <v>43</v>
      </c>
      <c r="G358" s="149">
        <v>37</v>
      </c>
      <c r="H358" s="149">
        <v>18.5</v>
      </c>
      <c r="I358" s="150">
        <f t="shared" si="16"/>
        <v>22.693950000000001</v>
      </c>
      <c r="J358" s="150">
        <f t="shared" si="17"/>
        <v>839.67615000000001</v>
      </c>
    </row>
    <row r="359" spans="1:10" s="117" customFormat="1" ht="18.75" customHeight="1" outlineLevel="1">
      <c r="A359" s="138"/>
      <c r="B359" s="145" t="s">
        <v>127</v>
      </c>
      <c r="C359" s="145">
        <v>89746</v>
      </c>
      <c r="D359" s="145" t="s">
        <v>1108</v>
      </c>
      <c r="E359" s="157" t="s">
        <v>1048</v>
      </c>
      <c r="F359" s="145" t="s">
        <v>43</v>
      </c>
      <c r="G359" s="149">
        <v>6</v>
      </c>
      <c r="H359" s="149">
        <v>27.57</v>
      </c>
      <c r="I359" s="150">
        <f t="shared" ref="I359:I367" si="18">H359*22.67%+H359</f>
        <v>33.820118999999998</v>
      </c>
      <c r="J359" s="150">
        <f t="shared" si="17"/>
        <v>202.92071399999998</v>
      </c>
    </row>
    <row r="360" spans="1:10" s="117" customFormat="1" ht="18.75" customHeight="1" outlineLevel="1">
      <c r="A360" s="138"/>
      <c r="B360" s="145" t="s">
        <v>128</v>
      </c>
      <c r="C360" s="145">
        <v>89739</v>
      </c>
      <c r="D360" s="145" t="s">
        <v>1108</v>
      </c>
      <c r="E360" s="157" t="s">
        <v>1049</v>
      </c>
      <c r="F360" s="145" t="s">
        <v>43</v>
      </c>
      <c r="G360" s="149">
        <v>21</v>
      </c>
      <c r="H360" s="149">
        <v>23.04</v>
      </c>
      <c r="I360" s="150">
        <f t="shared" si="18"/>
        <v>28.263168</v>
      </c>
      <c r="J360" s="150">
        <f t="shared" si="17"/>
        <v>593.52652799999998</v>
      </c>
    </row>
    <row r="361" spans="1:10" s="117" customFormat="1" ht="18.75" customHeight="1" outlineLevel="1">
      <c r="A361" s="138"/>
      <c r="B361" s="145" t="s">
        <v>129</v>
      </c>
      <c r="C361" s="145">
        <v>89732</v>
      </c>
      <c r="D361" s="145" t="s">
        <v>1108</v>
      </c>
      <c r="E361" s="157" t="s">
        <v>1050</v>
      </c>
      <c r="F361" s="145" t="s">
        <v>43</v>
      </c>
      <c r="G361" s="149">
        <v>29</v>
      </c>
      <c r="H361" s="149">
        <v>14.75</v>
      </c>
      <c r="I361" s="150">
        <f t="shared" si="18"/>
        <v>18.093824999999999</v>
      </c>
      <c r="J361" s="150">
        <f t="shared" si="17"/>
        <v>524.72092499999997</v>
      </c>
    </row>
    <row r="362" spans="1:10" s="117" customFormat="1" ht="18.75" customHeight="1" outlineLevel="1">
      <c r="A362" s="138"/>
      <c r="B362" s="145" t="s">
        <v>130</v>
      </c>
      <c r="C362" s="145">
        <v>89726</v>
      </c>
      <c r="D362" s="145" t="s">
        <v>1108</v>
      </c>
      <c r="E362" s="157" t="s">
        <v>1051</v>
      </c>
      <c r="F362" s="145" t="s">
        <v>43</v>
      </c>
      <c r="G362" s="149">
        <v>54</v>
      </c>
      <c r="H362" s="149">
        <v>9.48</v>
      </c>
      <c r="I362" s="150">
        <f t="shared" si="18"/>
        <v>11.629116</v>
      </c>
      <c r="J362" s="150">
        <f t="shared" si="17"/>
        <v>627.972264</v>
      </c>
    </row>
    <row r="363" spans="1:10" s="117" customFormat="1" ht="18.75" customHeight="1" outlineLevel="1">
      <c r="A363" s="138"/>
      <c r="B363" s="145" t="s">
        <v>131</v>
      </c>
      <c r="C363" s="145">
        <v>89744</v>
      </c>
      <c r="D363" s="145" t="s">
        <v>1108</v>
      </c>
      <c r="E363" s="157" t="s">
        <v>1052</v>
      </c>
      <c r="F363" s="145" t="s">
        <v>43</v>
      </c>
      <c r="G363" s="149">
        <v>24</v>
      </c>
      <c r="H363" s="149">
        <v>26.57</v>
      </c>
      <c r="I363" s="150">
        <f t="shared" si="18"/>
        <v>32.593418999999997</v>
      </c>
      <c r="J363" s="150">
        <f t="shared" si="17"/>
        <v>782.24205599999993</v>
      </c>
    </row>
    <row r="364" spans="1:10" s="117" customFormat="1" ht="18.75" customHeight="1" outlineLevel="1">
      <c r="A364" s="138"/>
      <c r="B364" s="145" t="s">
        <v>132</v>
      </c>
      <c r="C364" s="145">
        <v>89522</v>
      </c>
      <c r="D364" s="145" t="s">
        <v>1108</v>
      </c>
      <c r="E364" s="157" t="s">
        <v>1053</v>
      </c>
      <c r="F364" s="145" t="s">
        <v>43</v>
      </c>
      <c r="G364" s="149">
        <v>48</v>
      </c>
      <c r="H364" s="149">
        <v>31.27</v>
      </c>
      <c r="I364" s="150">
        <f t="shared" si="18"/>
        <v>38.358908999999997</v>
      </c>
      <c r="J364" s="150">
        <f t="shared" si="17"/>
        <v>1841.2276319999999</v>
      </c>
    </row>
    <row r="365" spans="1:10" s="117" customFormat="1" ht="18.75" customHeight="1" outlineLevel="1">
      <c r="A365" s="138"/>
      <c r="B365" s="145" t="s">
        <v>133</v>
      </c>
      <c r="C365" s="145">
        <v>89731</v>
      </c>
      <c r="D365" s="145" t="s">
        <v>1108</v>
      </c>
      <c r="E365" s="157" t="s">
        <v>1054</v>
      </c>
      <c r="F365" s="145" t="s">
        <v>43</v>
      </c>
      <c r="G365" s="149">
        <v>38</v>
      </c>
      <c r="H365" s="149">
        <v>13.88</v>
      </c>
      <c r="I365" s="150">
        <f t="shared" si="18"/>
        <v>17.026596000000001</v>
      </c>
      <c r="J365" s="150">
        <f t="shared" si="17"/>
        <v>647.01064800000006</v>
      </c>
    </row>
    <row r="366" spans="1:10" s="117" customFormat="1" ht="18.75" customHeight="1" outlineLevel="1">
      <c r="A366" s="138"/>
      <c r="B366" s="145" t="s">
        <v>134</v>
      </c>
      <c r="C366" s="145">
        <v>89724</v>
      </c>
      <c r="D366" s="145" t="s">
        <v>1108</v>
      </c>
      <c r="E366" s="157" t="s">
        <v>1055</v>
      </c>
      <c r="F366" s="145" t="s">
        <v>43</v>
      </c>
      <c r="G366" s="149">
        <v>166</v>
      </c>
      <c r="H366" s="149">
        <v>9.2100000000000009</v>
      </c>
      <c r="I366" s="150">
        <f t="shared" si="18"/>
        <v>11.297907000000002</v>
      </c>
      <c r="J366" s="150">
        <f t="shared" si="17"/>
        <v>1875.4525620000004</v>
      </c>
    </row>
    <row r="367" spans="1:10" s="117" customFormat="1" ht="18.75" customHeight="1" outlineLevel="1">
      <c r="A367" s="138"/>
      <c r="B367" s="145" t="s">
        <v>135</v>
      </c>
      <c r="C367" s="145">
        <v>89569</v>
      </c>
      <c r="D367" s="145" t="s">
        <v>1108</v>
      </c>
      <c r="E367" s="157" t="s">
        <v>1056</v>
      </c>
      <c r="F367" s="145" t="s">
        <v>43</v>
      </c>
      <c r="G367" s="149">
        <v>20</v>
      </c>
      <c r="H367" s="149">
        <v>86</v>
      </c>
      <c r="I367" s="150">
        <f t="shared" si="18"/>
        <v>105.4962</v>
      </c>
      <c r="J367" s="150">
        <f t="shared" si="17"/>
        <v>2109.924</v>
      </c>
    </row>
    <row r="368" spans="1:10" s="117" customFormat="1" ht="18.75" customHeight="1" outlineLevel="1">
      <c r="A368" s="138"/>
      <c r="B368" s="145" t="s">
        <v>136</v>
      </c>
      <c r="C368" s="145">
        <v>89569</v>
      </c>
      <c r="D368" s="145" t="s">
        <v>1108</v>
      </c>
      <c r="E368" s="157" t="s">
        <v>1057</v>
      </c>
      <c r="F368" s="145" t="s">
        <v>43</v>
      </c>
      <c r="G368" s="149">
        <v>4</v>
      </c>
      <c r="H368" s="149">
        <v>103.06</v>
      </c>
      <c r="I368" s="150">
        <f t="shared" ref="I368:I375" si="19">H368*22.67%+H368</f>
        <v>126.42370200000001</v>
      </c>
      <c r="J368" s="150">
        <f t="shared" si="17"/>
        <v>505.69480800000002</v>
      </c>
    </row>
    <row r="369" spans="1:10" s="117" customFormat="1" ht="18.75" customHeight="1" outlineLevel="1">
      <c r="A369" s="138"/>
      <c r="B369" s="145" t="s">
        <v>172</v>
      </c>
      <c r="C369" s="145">
        <v>89690</v>
      </c>
      <c r="D369" s="145" t="s">
        <v>1108</v>
      </c>
      <c r="E369" s="157" t="s">
        <v>1058</v>
      </c>
      <c r="F369" s="145" t="s">
        <v>43</v>
      </c>
      <c r="G369" s="149">
        <v>16</v>
      </c>
      <c r="H369" s="149">
        <v>94.64</v>
      </c>
      <c r="I369" s="150">
        <f t="shared" si="19"/>
        <v>116.094888</v>
      </c>
      <c r="J369" s="150">
        <f t="shared" si="17"/>
        <v>1857.518208</v>
      </c>
    </row>
    <row r="370" spans="1:10" s="117" customFormat="1" ht="18.75" customHeight="1" outlineLevel="1">
      <c r="A370" s="138"/>
      <c r="B370" s="145" t="s">
        <v>173</v>
      </c>
      <c r="C370" s="145">
        <v>89685</v>
      </c>
      <c r="D370" s="145" t="s">
        <v>1108</v>
      </c>
      <c r="E370" s="157" t="s">
        <v>1059</v>
      </c>
      <c r="F370" s="145" t="s">
        <v>43</v>
      </c>
      <c r="G370" s="149">
        <v>6</v>
      </c>
      <c r="H370" s="149">
        <v>48</v>
      </c>
      <c r="I370" s="150">
        <f t="shared" si="19"/>
        <v>58.881599999999999</v>
      </c>
      <c r="J370" s="150">
        <f t="shared" si="17"/>
        <v>353.28960000000001</v>
      </c>
    </row>
    <row r="371" spans="1:10" s="117" customFormat="1" ht="18.75" customHeight="1" outlineLevel="1">
      <c r="A371" s="138"/>
      <c r="B371" s="145" t="s">
        <v>175</v>
      </c>
      <c r="C371" s="145">
        <v>89685</v>
      </c>
      <c r="D371" s="145" t="s">
        <v>1108</v>
      </c>
      <c r="E371" s="157" t="s">
        <v>1060</v>
      </c>
      <c r="F371" s="145" t="s">
        <v>43</v>
      </c>
      <c r="G371" s="149">
        <v>2</v>
      </c>
      <c r="H371" s="149">
        <v>64.66</v>
      </c>
      <c r="I371" s="150">
        <f t="shared" si="19"/>
        <v>79.318421999999998</v>
      </c>
      <c r="J371" s="150">
        <f t="shared" si="17"/>
        <v>158.636844</v>
      </c>
    </row>
    <row r="372" spans="1:10" s="117" customFormat="1" ht="18.75" customHeight="1" outlineLevel="1">
      <c r="A372" s="138"/>
      <c r="B372" s="145" t="s">
        <v>189</v>
      </c>
      <c r="C372" s="145">
        <v>89561</v>
      </c>
      <c r="D372" s="145" t="s">
        <v>1108</v>
      </c>
      <c r="E372" s="157" t="s">
        <v>1061</v>
      </c>
      <c r="F372" s="145" t="s">
        <v>43</v>
      </c>
      <c r="G372" s="149">
        <v>1</v>
      </c>
      <c r="H372" s="149">
        <v>15.19</v>
      </c>
      <c r="I372" s="150">
        <f t="shared" si="19"/>
        <v>18.633572999999998</v>
      </c>
      <c r="J372" s="150">
        <f t="shared" si="17"/>
        <v>18.633572999999998</v>
      </c>
    </row>
    <row r="373" spans="1:10" s="117" customFormat="1" ht="18.75" customHeight="1" outlineLevel="1">
      <c r="A373" s="138"/>
      <c r="B373" s="145" t="s">
        <v>190</v>
      </c>
      <c r="C373" s="145">
        <v>89557</v>
      </c>
      <c r="D373" s="145" t="s">
        <v>1108</v>
      </c>
      <c r="E373" s="157" t="s">
        <v>1062</v>
      </c>
      <c r="F373" s="145" t="s">
        <v>43</v>
      </c>
      <c r="G373" s="149">
        <v>6</v>
      </c>
      <c r="H373" s="149">
        <v>28</v>
      </c>
      <c r="I373" s="150">
        <f t="shared" si="19"/>
        <v>34.3476</v>
      </c>
      <c r="J373" s="150">
        <f t="shared" si="17"/>
        <v>206.0856</v>
      </c>
    </row>
    <row r="374" spans="1:10" s="117" customFormat="1" ht="18.75" customHeight="1" outlineLevel="1">
      <c r="A374" s="138"/>
      <c r="B374" s="145" t="s">
        <v>191</v>
      </c>
      <c r="C374" s="145">
        <v>89549</v>
      </c>
      <c r="D374" s="145" t="s">
        <v>1108</v>
      </c>
      <c r="E374" s="157" t="s">
        <v>1063</v>
      </c>
      <c r="F374" s="145" t="s">
        <v>43</v>
      </c>
      <c r="G374" s="149">
        <v>5</v>
      </c>
      <c r="H374" s="149">
        <v>19.73</v>
      </c>
      <c r="I374" s="150">
        <f t="shared" si="19"/>
        <v>24.202791000000001</v>
      </c>
      <c r="J374" s="150">
        <f t="shared" si="17"/>
        <v>121.01395500000001</v>
      </c>
    </row>
    <row r="375" spans="1:10" s="117" customFormat="1" ht="18.75" customHeight="1" outlineLevel="1">
      <c r="A375" s="138"/>
      <c r="B375" s="145" t="s">
        <v>489</v>
      </c>
      <c r="C375" s="145">
        <v>89623</v>
      </c>
      <c r="D375" s="145" t="s">
        <v>1108</v>
      </c>
      <c r="E375" s="157" t="s">
        <v>1064</v>
      </c>
      <c r="F375" s="145" t="s">
        <v>43</v>
      </c>
      <c r="G375" s="149">
        <v>21</v>
      </c>
      <c r="H375" s="149">
        <v>20.170000000000002</v>
      </c>
      <c r="I375" s="150">
        <f t="shared" si="19"/>
        <v>24.742539000000001</v>
      </c>
      <c r="J375" s="150">
        <f t="shared" si="17"/>
        <v>519.59331900000006</v>
      </c>
    </row>
    <row r="376" spans="1:10" s="117" customFormat="1" ht="18.75" customHeight="1" outlineLevel="1">
      <c r="A376" s="138"/>
      <c r="B376" s="145" t="s">
        <v>618</v>
      </c>
      <c r="C376" s="145">
        <v>89696</v>
      </c>
      <c r="D376" s="145" t="s">
        <v>1108</v>
      </c>
      <c r="E376" s="157" t="s">
        <v>1065</v>
      </c>
      <c r="F376" s="145" t="s">
        <v>43</v>
      </c>
      <c r="G376" s="149">
        <v>13</v>
      </c>
      <c r="H376" s="149">
        <v>65</v>
      </c>
      <c r="I376" s="150">
        <f t="shared" ref="I376:I377" si="20">H376*22.67%+H376</f>
        <v>79.735500000000002</v>
      </c>
      <c r="J376" s="150">
        <f t="shared" si="17"/>
        <v>1036.5615</v>
      </c>
    </row>
    <row r="377" spans="1:10" s="117" customFormat="1" ht="18.75" customHeight="1" outlineLevel="1">
      <c r="A377" s="138"/>
      <c r="B377" s="145" t="s">
        <v>619</v>
      </c>
      <c r="C377" s="145">
        <v>89696</v>
      </c>
      <c r="D377" s="145" t="s">
        <v>1108</v>
      </c>
      <c r="E377" s="157" t="s">
        <v>1066</v>
      </c>
      <c r="F377" s="145" t="s">
        <v>43</v>
      </c>
      <c r="G377" s="149">
        <v>17</v>
      </c>
      <c r="H377" s="149">
        <v>89.49</v>
      </c>
      <c r="I377" s="150">
        <f t="shared" si="20"/>
        <v>109.77738299999999</v>
      </c>
      <c r="J377" s="150">
        <f t="shared" si="17"/>
        <v>1866.2155109999999</v>
      </c>
    </row>
    <row r="378" spans="1:10" s="117" customFormat="1" ht="18.75" customHeight="1" outlineLevel="1">
      <c r="A378" s="138"/>
      <c r="B378" s="145" t="s">
        <v>620</v>
      </c>
      <c r="C378" s="145">
        <v>89704</v>
      </c>
      <c r="D378" s="145" t="s">
        <v>1108</v>
      </c>
      <c r="E378" s="157" t="s">
        <v>1067</v>
      </c>
      <c r="F378" s="145" t="s">
        <v>43</v>
      </c>
      <c r="G378" s="149">
        <v>2</v>
      </c>
      <c r="H378" s="149">
        <v>159.78</v>
      </c>
      <c r="I378" s="150">
        <f t="shared" ref="I378:I388" si="21">H378*22.67%+H378</f>
        <v>196.002126</v>
      </c>
      <c r="J378" s="150">
        <f t="shared" si="17"/>
        <v>392.00425200000001</v>
      </c>
    </row>
    <row r="379" spans="1:10" s="117" customFormat="1" ht="18.75" customHeight="1" outlineLevel="1">
      <c r="A379" s="138"/>
      <c r="B379" s="145" t="s">
        <v>621</v>
      </c>
      <c r="C379" s="145">
        <v>89784</v>
      </c>
      <c r="D379" s="145" t="s">
        <v>1108</v>
      </c>
      <c r="E379" s="157" t="s">
        <v>1068</v>
      </c>
      <c r="F379" s="145" t="s">
        <v>43</v>
      </c>
      <c r="G379" s="149">
        <v>17</v>
      </c>
      <c r="H379" s="149">
        <v>35</v>
      </c>
      <c r="I379" s="150">
        <f t="shared" si="21"/>
        <v>42.9345</v>
      </c>
      <c r="J379" s="150">
        <f t="shared" si="17"/>
        <v>729.88649999999996</v>
      </c>
    </row>
    <row r="380" spans="1:10" s="117" customFormat="1" ht="18.75" customHeight="1" outlineLevel="1">
      <c r="A380" s="138"/>
      <c r="B380" s="145" t="s">
        <v>622</v>
      </c>
      <c r="C380" s="145">
        <v>89687</v>
      </c>
      <c r="D380" s="145" t="s">
        <v>1108</v>
      </c>
      <c r="E380" s="157" t="s">
        <v>1069</v>
      </c>
      <c r="F380" s="145" t="s">
        <v>43</v>
      </c>
      <c r="G380" s="149">
        <v>3</v>
      </c>
      <c r="H380" s="149">
        <v>54.73</v>
      </c>
      <c r="I380" s="150">
        <f t="shared" si="21"/>
        <v>67.137291000000005</v>
      </c>
      <c r="J380" s="150">
        <f t="shared" si="17"/>
        <v>201.41187300000001</v>
      </c>
    </row>
    <row r="381" spans="1:10" s="117" customFormat="1" ht="18.75" customHeight="1" outlineLevel="1">
      <c r="A381" s="138"/>
      <c r="B381" s="145" t="s">
        <v>623</v>
      </c>
      <c r="C381" s="145">
        <v>89687</v>
      </c>
      <c r="D381" s="145" t="s">
        <v>1108</v>
      </c>
      <c r="E381" s="157" t="s">
        <v>1070</v>
      </c>
      <c r="F381" s="145" t="s">
        <v>43</v>
      </c>
      <c r="G381" s="149">
        <v>2</v>
      </c>
      <c r="H381" s="149">
        <v>59</v>
      </c>
      <c r="I381" s="150">
        <f t="shared" si="21"/>
        <v>72.375299999999996</v>
      </c>
      <c r="J381" s="150">
        <f t="shared" si="17"/>
        <v>144.75059999999999</v>
      </c>
    </row>
    <row r="382" spans="1:10" s="117" customFormat="1" ht="18.75" customHeight="1" outlineLevel="1">
      <c r="A382" s="138"/>
      <c r="B382" s="145" t="s">
        <v>624</v>
      </c>
      <c r="C382" s="145">
        <v>89693</v>
      </c>
      <c r="D382" s="145" t="s">
        <v>1108</v>
      </c>
      <c r="E382" s="157" t="s">
        <v>1071</v>
      </c>
      <c r="F382" s="145" t="s">
        <v>43</v>
      </c>
      <c r="G382" s="149">
        <v>1</v>
      </c>
      <c r="H382" s="149">
        <v>82.14</v>
      </c>
      <c r="I382" s="150">
        <f t="shared" si="21"/>
        <v>100.761138</v>
      </c>
      <c r="J382" s="150">
        <f t="shared" si="17"/>
        <v>100.761138</v>
      </c>
    </row>
    <row r="383" spans="1:10" s="117" customFormat="1" ht="18.75" customHeight="1" outlineLevel="1">
      <c r="A383" s="138"/>
      <c r="B383" s="145" t="s">
        <v>625</v>
      </c>
      <c r="C383" s="145">
        <v>89707</v>
      </c>
      <c r="D383" s="145" t="s">
        <v>1108</v>
      </c>
      <c r="E383" s="157" t="s">
        <v>627</v>
      </c>
      <c r="F383" s="145" t="s">
        <v>43</v>
      </c>
      <c r="G383" s="149">
        <v>21</v>
      </c>
      <c r="H383" s="149">
        <v>72</v>
      </c>
      <c r="I383" s="150">
        <f t="shared" si="21"/>
        <v>88.322400000000002</v>
      </c>
      <c r="J383" s="150">
        <f t="shared" si="17"/>
        <v>1854.7704000000001</v>
      </c>
    </row>
    <row r="384" spans="1:10" s="117" customFormat="1" ht="18.75" customHeight="1" outlineLevel="1">
      <c r="A384" s="138"/>
      <c r="B384" s="145" t="s">
        <v>626</v>
      </c>
      <c r="C384" s="145">
        <v>89708</v>
      </c>
      <c r="D384" s="145" t="s">
        <v>1108</v>
      </c>
      <c r="E384" s="157" t="s">
        <v>629</v>
      </c>
      <c r="F384" s="145" t="s">
        <v>43</v>
      </c>
      <c r="G384" s="149">
        <v>2</v>
      </c>
      <c r="H384" s="149">
        <v>95.91</v>
      </c>
      <c r="I384" s="150">
        <f t="shared" si="21"/>
        <v>117.65279699999999</v>
      </c>
      <c r="J384" s="150">
        <f t="shared" si="17"/>
        <v>235.30559399999999</v>
      </c>
    </row>
    <row r="385" spans="1:10" s="117" customFormat="1" ht="18.75" customHeight="1" outlineLevel="1">
      <c r="A385" s="138"/>
      <c r="B385" s="145" t="s">
        <v>628</v>
      </c>
      <c r="C385" s="145">
        <v>98102</v>
      </c>
      <c r="D385" s="145" t="s">
        <v>1108</v>
      </c>
      <c r="E385" s="157" t="s">
        <v>944</v>
      </c>
      <c r="F385" s="145" t="s">
        <v>43</v>
      </c>
      <c r="G385" s="149">
        <v>7</v>
      </c>
      <c r="H385" s="149">
        <v>188.3</v>
      </c>
      <c r="I385" s="150">
        <f t="shared" si="21"/>
        <v>230.98761000000002</v>
      </c>
      <c r="J385" s="150">
        <f t="shared" si="17"/>
        <v>1616.91327</v>
      </c>
    </row>
    <row r="386" spans="1:10" s="117" customFormat="1" ht="18.75" customHeight="1" outlineLevel="1">
      <c r="A386" s="138"/>
      <c r="B386" s="145" t="s">
        <v>630</v>
      </c>
      <c r="C386" s="145" t="s">
        <v>167</v>
      </c>
      <c r="D386" s="145" t="s">
        <v>1108</v>
      </c>
      <c r="E386" s="157" t="s">
        <v>632</v>
      </c>
      <c r="F386" s="145" t="s">
        <v>43</v>
      </c>
      <c r="G386" s="149">
        <v>17</v>
      </c>
      <c r="H386" s="149">
        <v>58</v>
      </c>
      <c r="I386" s="150">
        <f t="shared" si="21"/>
        <v>71.148600000000002</v>
      </c>
      <c r="J386" s="150">
        <f t="shared" si="17"/>
        <v>1209.5262</v>
      </c>
    </row>
    <row r="387" spans="1:10" s="117" customFormat="1" ht="18.75" customHeight="1" outlineLevel="1">
      <c r="A387" s="138"/>
      <c r="B387" s="145" t="s">
        <v>631</v>
      </c>
      <c r="C387" s="145">
        <v>89710</v>
      </c>
      <c r="D387" s="145" t="s">
        <v>1108</v>
      </c>
      <c r="E387" s="157" t="s">
        <v>635</v>
      </c>
      <c r="F387" s="145" t="s">
        <v>43</v>
      </c>
      <c r="G387" s="149">
        <v>19</v>
      </c>
      <c r="H387" s="149">
        <v>16.649999999999999</v>
      </c>
      <c r="I387" s="150">
        <f t="shared" si="21"/>
        <v>20.424554999999998</v>
      </c>
      <c r="J387" s="150">
        <f t="shared" si="17"/>
        <v>388.06654499999996</v>
      </c>
    </row>
    <row r="388" spans="1:10" s="117" customFormat="1" ht="18.75" customHeight="1" outlineLevel="1">
      <c r="A388" s="138"/>
      <c r="B388" s="145" t="s">
        <v>633</v>
      </c>
      <c r="C388" s="145">
        <v>89710</v>
      </c>
      <c r="D388" s="145" t="s">
        <v>1108</v>
      </c>
      <c r="E388" s="157" t="s">
        <v>845</v>
      </c>
      <c r="F388" s="145" t="s">
        <v>43</v>
      </c>
      <c r="G388" s="149">
        <v>3</v>
      </c>
      <c r="H388" s="149">
        <v>16.649999999999999</v>
      </c>
      <c r="I388" s="150">
        <f t="shared" si="21"/>
        <v>20.424554999999998</v>
      </c>
      <c r="J388" s="150">
        <f t="shared" si="17"/>
        <v>61.273664999999994</v>
      </c>
    </row>
    <row r="389" spans="1:10" s="117" customFormat="1" ht="18.75" customHeight="1" outlineLevel="1">
      <c r="A389" s="138"/>
      <c r="B389" s="145" t="s">
        <v>634</v>
      </c>
      <c r="C389" s="145"/>
      <c r="D389" s="145" t="s">
        <v>496</v>
      </c>
      <c r="E389" s="157" t="s">
        <v>636</v>
      </c>
      <c r="F389" s="145" t="s">
        <v>43</v>
      </c>
      <c r="G389" s="149">
        <v>6</v>
      </c>
      <c r="H389" s="149">
        <v>58</v>
      </c>
      <c r="I389" s="150">
        <f t="shared" ref="I389:I393" si="22">H389*22.67%+H389</f>
        <v>71.148600000000002</v>
      </c>
      <c r="J389" s="150">
        <f t="shared" si="17"/>
        <v>426.89160000000004</v>
      </c>
    </row>
    <row r="390" spans="1:10" s="117" customFormat="1" ht="18.75" customHeight="1" outlineLevel="1">
      <c r="A390" s="138"/>
      <c r="B390" s="145" t="s">
        <v>637</v>
      </c>
      <c r="C390" s="145" t="s">
        <v>1096</v>
      </c>
      <c r="D390" s="145" t="s">
        <v>64</v>
      </c>
      <c r="E390" s="157" t="s">
        <v>638</v>
      </c>
      <c r="F390" s="145" t="s">
        <v>43</v>
      </c>
      <c r="G390" s="149">
        <v>17</v>
      </c>
      <c r="H390" s="149">
        <v>12.52</v>
      </c>
      <c r="I390" s="150">
        <f t="shared" si="22"/>
        <v>15.358283999999999</v>
      </c>
      <c r="J390" s="150">
        <f t="shared" si="17"/>
        <v>261.09082799999999</v>
      </c>
    </row>
    <row r="391" spans="1:10" s="117" customFormat="1" ht="18.75" customHeight="1" outlineLevel="1">
      <c r="A391" s="138"/>
      <c r="B391" s="145" t="s">
        <v>640</v>
      </c>
      <c r="C391" s="145" t="s">
        <v>1097</v>
      </c>
      <c r="D391" s="145" t="s">
        <v>64</v>
      </c>
      <c r="E391" s="157" t="s">
        <v>639</v>
      </c>
      <c r="F391" s="145" t="s">
        <v>43</v>
      </c>
      <c r="G391" s="149">
        <v>20</v>
      </c>
      <c r="H391" s="149">
        <v>25.4</v>
      </c>
      <c r="I391" s="150">
        <f t="shared" si="22"/>
        <v>31.158179999999998</v>
      </c>
      <c r="J391" s="150">
        <f t="shared" si="17"/>
        <v>623.16359999999997</v>
      </c>
    </row>
    <row r="392" spans="1:10" s="117" customFormat="1" ht="18.75" customHeight="1" outlineLevel="1">
      <c r="A392" s="138"/>
      <c r="B392" s="145" t="s">
        <v>641</v>
      </c>
      <c r="C392" s="145"/>
      <c r="D392" s="145" t="s">
        <v>496</v>
      </c>
      <c r="E392" s="157" t="s">
        <v>1104</v>
      </c>
      <c r="F392" s="145" t="s">
        <v>43</v>
      </c>
      <c r="G392" s="149">
        <v>1</v>
      </c>
      <c r="H392" s="149">
        <v>2144</v>
      </c>
      <c r="I392" s="150">
        <f t="shared" si="22"/>
        <v>2630.0448000000001</v>
      </c>
      <c r="J392" s="150">
        <f t="shared" si="17"/>
        <v>2630.0448000000001</v>
      </c>
    </row>
    <row r="393" spans="1:10" s="117" customFormat="1" ht="18.75" customHeight="1" outlineLevel="1">
      <c r="A393" s="138"/>
      <c r="B393" s="145" t="s">
        <v>844</v>
      </c>
      <c r="C393" s="145"/>
      <c r="D393" s="145" t="s">
        <v>496</v>
      </c>
      <c r="E393" s="157" t="s">
        <v>1103</v>
      </c>
      <c r="F393" s="145" t="s">
        <v>43</v>
      </c>
      <c r="G393" s="149">
        <v>1</v>
      </c>
      <c r="H393" s="149">
        <v>3200</v>
      </c>
      <c r="I393" s="150">
        <f t="shared" si="22"/>
        <v>3925.44</v>
      </c>
      <c r="J393" s="150">
        <f t="shared" si="17"/>
        <v>3925.44</v>
      </c>
    </row>
    <row r="394" spans="1:10" s="117" customFormat="1" ht="18.75" customHeight="1" outlineLevel="1">
      <c r="A394" s="138"/>
      <c r="B394" s="169"/>
      <c r="C394" s="170"/>
      <c r="D394" s="170"/>
      <c r="E394" s="170"/>
      <c r="F394" s="170"/>
      <c r="G394" s="171"/>
      <c r="H394" s="171"/>
      <c r="I394" s="172" t="s">
        <v>1144</v>
      </c>
      <c r="J394" s="189">
        <f>J353+J354+J355+J356+J357+J358+J359+J360+J361+J362+J363+J364+J365+J366+J367+J368+J369+J370+J371+J372+J373+J374+J375+J376+J377+J378+J379+J380+J381+J382+J383+J384+J385+J386+J387+J389+J388+J390+J391+J392+J393</f>
        <v>62254.632456000021</v>
      </c>
    </row>
    <row r="395" spans="1:10" s="117" customFormat="1" ht="18.75" customHeight="1">
      <c r="A395" s="138"/>
      <c r="B395" s="173"/>
      <c r="C395" s="173"/>
      <c r="D395" s="173"/>
      <c r="E395" s="174"/>
      <c r="F395" s="173"/>
      <c r="G395" s="175"/>
      <c r="H395" s="176"/>
      <c r="I395" s="177"/>
      <c r="J395" s="150"/>
    </row>
    <row r="396" spans="1:10" s="117" customFormat="1" ht="18.75" customHeight="1">
      <c r="A396" s="138"/>
      <c r="B396" s="179">
        <v>15</v>
      </c>
      <c r="C396" s="179"/>
      <c r="D396" s="179"/>
      <c r="E396" s="180" t="s">
        <v>517</v>
      </c>
      <c r="F396" s="180"/>
      <c r="G396" s="182"/>
      <c r="H396" s="182"/>
      <c r="I396" s="180"/>
      <c r="J396" s="150"/>
    </row>
    <row r="397" spans="1:10" ht="20.100000000000001" customHeight="1" outlineLevel="1">
      <c r="A397" s="138"/>
      <c r="B397" s="145" t="s">
        <v>25</v>
      </c>
      <c r="C397" s="197">
        <v>95470</v>
      </c>
      <c r="D397" s="145" t="s">
        <v>1108</v>
      </c>
      <c r="E397" s="157" t="s">
        <v>948</v>
      </c>
      <c r="F397" s="145" t="s">
        <v>43</v>
      </c>
      <c r="G397" s="149">
        <v>6</v>
      </c>
      <c r="H397" s="149">
        <v>302.86</v>
      </c>
      <c r="I397" s="150">
        <f t="shared" ref="I397:I403" si="23">H397*22.67%+H397</f>
        <v>371.51836200000002</v>
      </c>
      <c r="J397" s="150">
        <f t="shared" si="17"/>
        <v>2229.1101720000001</v>
      </c>
    </row>
    <row r="398" spans="1:10" ht="30" customHeight="1" outlineLevel="1">
      <c r="A398" s="138"/>
      <c r="B398" s="145" t="s">
        <v>26</v>
      </c>
      <c r="C398" s="233">
        <v>100848</v>
      </c>
      <c r="D398" s="145" t="s">
        <v>1108</v>
      </c>
      <c r="E398" s="157" t="s">
        <v>1115</v>
      </c>
      <c r="F398" s="145" t="s">
        <v>43</v>
      </c>
      <c r="G398" s="149">
        <v>18</v>
      </c>
      <c r="H398" s="149">
        <v>525.61</v>
      </c>
      <c r="I398" s="150">
        <f t="shared" si="23"/>
        <v>644.76578700000005</v>
      </c>
      <c r="J398" s="150">
        <f t="shared" si="17"/>
        <v>11605.784166000001</v>
      </c>
    </row>
    <row r="399" spans="1:10" ht="30" customHeight="1" outlineLevel="1">
      <c r="A399" s="138"/>
      <c r="B399" s="145" t="s">
        <v>27</v>
      </c>
      <c r="C399" s="145">
        <v>99857</v>
      </c>
      <c r="D399" s="145" t="s">
        <v>1108</v>
      </c>
      <c r="E399" s="148" t="s">
        <v>1116</v>
      </c>
      <c r="F399" s="145" t="s">
        <v>56</v>
      </c>
      <c r="G399" s="149">
        <v>19.399999999999999</v>
      </c>
      <c r="H399" s="149">
        <v>94.12</v>
      </c>
      <c r="I399" s="150">
        <f t="shared" si="23"/>
        <v>115.45700400000001</v>
      </c>
      <c r="J399" s="150">
        <f t="shared" si="17"/>
        <v>2239.8658776000002</v>
      </c>
    </row>
    <row r="400" spans="1:10" ht="20.100000000000001" customHeight="1" outlineLevel="1">
      <c r="A400" s="138"/>
      <c r="B400" s="145" t="s">
        <v>169</v>
      </c>
      <c r="C400" s="197">
        <v>99635</v>
      </c>
      <c r="D400" s="145" t="s">
        <v>1108</v>
      </c>
      <c r="E400" s="157" t="s">
        <v>871</v>
      </c>
      <c r="F400" s="145" t="s">
        <v>43</v>
      </c>
      <c r="G400" s="149">
        <v>24</v>
      </c>
      <c r="H400" s="149">
        <v>299.06</v>
      </c>
      <c r="I400" s="150">
        <f t="shared" si="23"/>
        <v>366.85690199999999</v>
      </c>
      <c r="J400" s="150">
        <f t="shared" si="17"/>
        <v>8804.5656479999998</v>
      </c>
    </row>
    <row r="401" spans="1:10" ht="20.100000000000001" customHeight="1" outlineLevel="1">
      <c r="A401" s="138"/>
      <c r="B401" s="145" t="s">
        <v>28</v>
      </c>
      <c r="C401" s="145">
        <v>86901</v>
      </c>
      <c r="D401" s="145" t="s">
        <v>1108</v>
      </c>
      <c r="E401" s="157" t="s">
        <v>1080</v>
      </c>
      <c r="F401" s="145" t="s">
        <v>43</v>
      </c>
      <c r="G401" s="149">
        <v>22</v>
      </c>
      <c r="H401" s="149">
        <v>138.41</v>
      </c>
      <c r="I401" s="150">
        <f t="shared" si="23"/>
        <v>169.78754699999999</v>
      </c>
      <c r="J401" s="150">
        <f t="shared" si="17"/>
        <v>3735.3260339999997</v>
      </c>
    </row>
    <row r="402" spans="1:10" ht="20.100000000000001" customHeight="1" outlineLevel="1">
      <c r="A402" s="138"/>
      <c r="B402" s="145" t="s">
        <v>29</v>
      </c>
      <c r="C402" s="145"/>
      <c r="D402" s="145" t="s">
        <v>496</v>
      </c>
      <c r="E402" s="157" t="s">
        <v>855</v>
      </c>
      <c r="F402" s="145" t="s">
        <v>43</v>
      </c>
      <c r="G402" s="149">
        <v>7</v>
      </c>
      <c r="H402" s="149">
        <v>689</v>
      </c>
      <c r="I402" s="150">
        <f t="shared" si="23"/>
        <v>845.19630000000006</v>
      </c>
      <c r="J402" s="150">
        <f t="shared" si="17"/>
        <v>5916.3741000000009</v>
      </c>
    </row>
    <row r="403" spans="1:10" ht="20.100000000000001" customHeight="1" outlineLevel="1">
      <c r="A403" s="138"/>
      <c r="B403" s="145" t="s">
        <v>30</v>
      </c>
      <c r="C403" s="145">
        <v>86936</v>
      </c>
      <c r="D403" s="145" t="s">
        <v>1108</v>
      </c>
      <c r="E403" s="157" t="s">
        <v>856</v>
      </c>
      <c r="F403" s="145" t="s">
        <v>43</v>
      </c>
      <c r="G403" s="149">
        <v>10</v>
      </c>
      <c r="H403" s="149">
        <v>515.04</v>
      </c>
      <c r="I403" s="150">
        <f t="shared" si="23"/>
        <v>631.79956799999991</v>
      </c>
      <c r="J403" s="150">
        <f t="shared" si="17"/>
        <v>6317.9956799999991</v>
      </c>
    </row>
    <row r="404" spans="1:10" ht="20.100000000000001" customHeight="1" outlineLevel="1">
      <c r="A404" s="138"/>
      <c r="B404" s="145" t="s">
        <v>31</v>
      </c>
      <c r="C404" s="145"/>
      <c r="D404" s="145" t="s">
        <v>496</v>
      </c>
      <c r="E404" s="157" t="s">
        <v>854</v>
      </c>
      <c r="F404" s="145" t="s">
        <v>43</v>
      </c>
      <c r="G404" s="149">
        <v>1</v>
      </c>
      <c r="H404" s="149">
        <v>1890</v>
      </c>
      <c r="I404" s="150">
        <f t="shared" ref="I404:I405" si="24">H404*22.67%+H404</f>
        <v>2318.4630000000002</v>
      </c>
      <c r="J404" s="150">
        <f t="shared" si="17"/>
        <v>2318.4630000000002</v>
      </c>
    </row>
    <row r="405" spans="1:10" ht="30" outlineLevel="1">
      <c r="A405" s="138"/>
      <c r="B405" s="145" t="s">
        <v>32</v>
      </c>
      <c r="C405" s="145"/>
      <c r="D405" s="145" t="s">
        <v>496</v>
      </c>
      <c r="E405" s="157" t="s">
        <v>642</v>
      </c>
      <c r="F405" s="145" t="s">
        <v>43</v>
      </c>
      <c r="G405" s="149">
        <v>4</v>
      </c>
      <c r="H405" s="149">
        <v>128</v>
      </c>
      <c r="I405" s="150">
        <f t="shared" si="24"/>
        <v>157.01760000000002</v>
      </c>
      <c r="J405" s="150">
        <f t="shared" si="17"/>
        <v>628.07040000000006</v>
      </c>
    </row>
    <row r="406" spans="1:10" ht="30" outlineLevel="1">
      <c r="A406" s="138"/>
      <c r="B406" s="145" t="s">
        <v>33</v>
      </c>
      <c r="C406" s="145">
        <v>86904</v>
      </c>
      <c r="D406" s="145" t="s">
        <v>1108</v>
      </c>
      <c r="E406" s="157" t="s">
        <v>945</v>
      </c>
      <c r="F406" s="145" t="s">
        <v>43</v>
      </c>
      <c r="G406" s="149">
        <v>4</v>
      </c>
      <c r="H406" s="149">
        <v>150.35</v>
      </c>
      <c r="I406" s="150">
        <f>H406*22.67%+H406</f>
        <v>184.43434500000001</v>
      </c>
      <c r="J406" s="150">
        <f t="shared" si="17"/>
        <v>737.73738000000003</v>
      </c>
    </row>
    <row r="407" spans="1:10" ht="30" outlineLevel="1">
      <c r="A407" s="138"/>
      <c r="B407" s="145" t="s">
        <v>493</v>
      </c>
      <c r="C407" s="145">
        <v>86904</v>
      </c>
      <c r="D407" s="145" t="s">
        <v>1108</v>
      </c>
      <c r="E407" s="157" t="s">
        <v>949</v>
      </c>
      <c r="F407" s="145" t="s">
        <v>43</v>
      </c>
      <c r="G407" s="149">
        <v>6</v>
      </c>
      <c r="H407" s="149">
        <v>150.35</v>
      </c>
      <c r="I407" s="150">
        <f>H407*22.67%+H407</f>
        <v>184.43434500000001</v>
      </c>
      <c r="J407" s="150">
        <f t="shared" si="17"/>
        <v>1106.60607</v>
      </c>
    </row>
    <row r="408" spans="1:10" ht="30" customHeight="1" outlineLevel="1">
      <c r="A408" s="138"/>
      <c r="B408" s="145" t="s">
        <v>643</v>
      </c>
      <c r="C408" s="145">
        <v>86919</v>
      </c>
      <c r="D408" s="145" t="s">
        <v>1108</v>
      </c>
      <c r="E408" s="157" t="s">
        <v>950</v>
      </c>
      <c r="F408" s="145" t="s">
        <v>43</v>
      </c>
      <c r="G408" s="149">
        <v>7</v>
      </c>
      <c r="H408" s="149">
        <v>868.61</v>
      </c>
      <c r="I408" s="150">
        <f>H408+22.67%+H408</f>
        <v>1737.4467</v>
      </c>
      <c r="J408" s="150">
        <f t="shared" si="17"/>
        <v>12162.126899999999</v>
      </c>
    </row>
    <row r="409" spans="1:10" ht="30" outlineLevel="1">
      <c r="A409" s="138"/>
      <c r="B409" s="145" t="s">
        <v>846</v>
      </c>
      <c r="C409" s="145">
        <v>9535</v>
      </c>
      <c r="D409" s="145" t="s">
        <v>1108</v>
      </c>
      <c r="E409" s="157" t="s">
        <v>951</v>
      </c>
      <c r="F409" s="145" t="s">
        <v>43</v>
      </c>
      <c r="G409" s="149">
        <v>13</v>
      </c>
      <c r="H409" s="149">
        <v>129</v>
      </c>
      <c r="I409" s="150">
        <f>H409+22.67%+H409</f>
        <v>258.22669999999999</v>
      </c>
      <c r="J409" s="150">
        <f t="shared" si="17"/>
        <v>3356.9470999999999</v>
      </c>
    </row>
    <row r="410" spans="1:10" ht="20.100000000000001" customHeight="1" outlineLevel="1">
      <c r="A410" s="138"/>
      <c r="B410" s="145" t="s">
        <v>644</v>
      </c>
      <c r="C410" s="145">
        <v>95544</v>
      </c>
      <c r="D410" s="145" t="s">
        <v>1108</v>
      </c>
      <c r="E410" s="157" t="s">
        <v>947</v>
      </c>
      <c r="F410" s="145" t="s">
        <v>43</v>
      </c>
      <c r="G410" s="149">
        <v>18</v>
      </c>
      <c r="H410" s="149">
        <v>34.24</v>
      </c>
      <c r="I410" s="150">
        <f>H410*22.67%+H410</f>
        <v>42.002208000000003</v>
      </c>
      <c r="J410" s="150">
        <f t="shared" si="17"/>
        <v>756.03974400000004</v>
      </c>
    </row>
    <row r="411" spans="1:10" ht="20.100000000000001" customHeight="1" outlineLevel="1">
      <c r="A411" s="138"/>
      <c r="B411" s="145" t="s">
        <v>645</v>
      </c>
      <c r="C411" s="145"/>
      <c r="D411" s="145" t="s">
        <v>496</v>
      </c>
      <c r="E411" s="157" t="s">
        <v>646</v>
      </c>
      <c r="F411" s="145" t="s">
        <v>43</v>
      </c>
      <c r="G411" s="149">
        <v>4</v>
      </c>
      <c r="H411" s="149">
        <v>58</v>
      </c>
      <c r="I411" s="150">
        <f t="shared" ref="I411:I414" si="25">H411*22.67%+H411</f>
        <v>71.148600000000002</v>
      </c>
      <c r="J411" s="150">
        <f t="shared" si="17"/>
        <v>284.59440000000001</v>
      </c>
    </row>
    <row r="412" spans="1:10" ht="20.100000000000001" customHeight="1" outlineLevel="1">
      <c r="A412" s="138"/>
      <c r="B412" s="145" t="s">
        <v>647</v>
      </c>
      <c r="C412" s="233" t="s">
        <v>363</v>
      </c>
      <c r="D412" s="234" t="s">
        <v>64</v>
      </c>
      <c r="E412" s="157" t="s">
        <v>954</v>
      </c>
      <c r="F412" s="145" t="s">
        <v>43</v>
      </c>
      <c r="G412" s="149">
        <v>18</v>
      </c>
      <c r="H412" s="149">
        <v>149.21</v>
      </c>
      <c r="I412" s="150">
        <f t="shared" si="25"/>
        <v>183.03590700000001</v>
      </c>
      <c r="J412" s="150">
        <f t="shared" si="17"/>
        <v>3294.646326</v>
      </c>
    </row>
    <row r="413" spans="1:10" ht="20.100000000000001" customHeight="1" outlineLevel="1">
      <c r="A413" s="138"/>
      <c r="B413" s="145" t="s">
        <v>648</v>
      </c>
      <c r="C413" s="145" t="s">
        <v>364</v>
      </c>
      <c r="D413" s="145" t="s">
        <v>64</v>
      </c>
      <c r="E413" s="157" t="s">
        <v>952</v>
      </c>
      <c r="F413" s="145" t="s">
        <v>43</v>
      </c>
      <c r="G413" s="149">
        <v>2</v>
      </c>
      <c r="H413" s="149">
        <v>218</v>
      </c>
      <c r="I413" s="150">
        <f t="shared" si="25"/>
        <v>267.42059999999998</v>
      </c>
      <c r="J413" s="150">
        <f t="shared" si="17"/>
        <v>534.84119999999996</v>
      </c>
    </row>
    <row r="414" spans="1:10" ht="20.100000000000001" customHeight="1" outlineLevel="1">
      <c r="A414" s="138"/>
      <c r="B414" s="145" t="s">
        <v>649</v>
      </c>
      <c r="C414" s="145" t="s">
        <v>364</v>
      </c>
      <c r="D414" s="145" t="s">
        <v>64</v>
      </c>
      <c r="E414" s="157" t="s">
        <v>953</v>
      </c>
      <c r="F414" s="145" t="s">
        <v>43</v>
      </c>
      <c r="G414" s="149">
        <v>4</v>
      </c>
      <c r="H414" s="149">
        <v>189</v>
      </c>
      <c r="I414" s="150">
        <f t="shared" si="25"/>
        <v>231.84629999999999</v>
      </c>
      <c r="J414" s="150">
        <f t="shared" ref="J414:J477" si="26">G414*I414</f>
        <v>927.38519999999994</v>
      </c>
    </row>
    <row r="415" spans="1:10" ht="20.100000000000001" customHeight="1" outlineLevel="1">
      <c r="A415" s="138"/>
      <c r="B415" s="145" t="s">
        <v>847</v>
      </c>
      <c r="C415" s="145">
        <v>86909</v>
      </c>
      <c r="D415" s="145" t="s">
        <v>1108</v>
      </c>
      <c r="E415" s="157" t="s">
        <v>955</v>
      </c>
      <c r="F415" s="145" t="s">
        <v>43</v>
      </c>
      <c r="G415" s="149">
        <v>15</v>
      </c>
      <c r="H415" s="149">
        <v>102.02</v>
      </c>
      <c r="I415" s="150">
        <f t="shared" ref="I415:I425" si="27">H415*22.67%+H415</f>
        <v>125.14793399999999</v>
      </c>
      <c r="J415" s="150">
        <f t="shared" si="26"/>
        <v>1877.2190099999998</v>
      </c>
    </row>
    <row r="416" spans="1:10" ht="20.100000000000001" customHeight="1" outlineLevel="1">
      <c r="A416" s="138"/>
      <c r="B416" s="145" t="s">
        <v>650</v>
      </c>
      <c r="C416" s="145">
        <v>86916</v>
      </c>
      <c r="D416" s="145" t="s">
        <v>1108</v>
      </c>
      <c r="E416" s="157" t="s">
        <v>956</v>
      </c>
      <c r="F416" s="145" t="s">
        <v>43</v>
      </c>
      <c r="G416" s="149">
        <v>14</v>
      </c>
      <c r="H416" s="149">
        <v>21.99</v>
      </c>
      <c r="I416" s="150">
        <f t="shared" si="27"/>
        <v>26.975133</v>
      </c>
      <c r="J416" s="150">
        <f t="shared" si="26"/>
        <v>377.65186199999999</v>
      </c>
    </row>
    <row r="417" spans="1:10" ht="20.100000000000001" customHeight="1" outlineLevel="1">
      <c r="A417" s="138"/>
      <c r="B417" s="145" t="s">
        <v>651</v>
      </c>
      <c r="C417" s="145">
        <v>86906</v>
      </c>
      <c r="D417" s="145" t="s">
        <v>1108</v>
      </c>
      <c r="E417" s="157" t="s">
        <v>957</v>
      </c>
      <c r="F417" s="145" t="s">
        <v>43</v>
      </c>
      <c r="G417" s="149">
        <v>28</v>
      </c>
      <c r="H417" s="149">
        <v>58.76</v>
      </c>
      <c r="I417" s="150">
        <f t="shared" si="27"/>
        <v>72.080892000000006</v>
      </c>
      <c r="J417" s="150">
        <f t="shared" si="26"/>
        <v>2018.2649760000002</v>
      </c>
    </row>
    <row r="418" spans="1:10" ht="20.100000000000001" customHeight="1" outlineLevel="1">
      <c r="A418" s="138"/>
      <c r="B418" s="145" t="s">
        <v>652</v>
      </c>
      <c r="C418" s="145">
        <v>86906</v>
      </c>
      <c r="D418" s="145" t="s">
        <v>1108</v>
      </c>
      <c r="E418" s="157" t="s">
        <v>653</v>
      </c>
      <c r="F418" s="145" t="s">
        <v>43</v>
      </c>
      <c r="G418" s="149">
        <v>4</v>
      </c>
      <c r="H418" s="149">
        <v>58.76</v>
      </c>
      <c r="I418" s="150">
        <f t="shared" si="27"/>
        <v>72.080892000000006</v>
      </c>
      <c r="J418" s="150">
        <f t="shared" si="26"/>
        <v>288.32356800000002</v>
      </c>
    </row>
    <row r="419" spans="1:10" ht="20.100000000000001" customHeight="1" outlineLevel="1">
      <c r="A419" s="138"/>
      <c r="B419" s="145" t="s">
        <v>654</v>
      </c>
      <c r="C419" s="145">
        <v>95547</v>
      </c>
      <c r="D419" s="145" t="s">
        <v>1108</v>
      </c>
      <c r="E419" s="157" t="s">
        <v>958</v>
      </c>
      <c r="F419" s="145" t="s">
        <v>43</v>
      </c>
      <c r="G419" s="149">
        <v>23</v>
      </c>
      <c r="H419" s="149">
        <v>37.86</v>
      </c>
      <c r="I419" s="150">
        <f t="shared" si="27"/>
        <v>46.442861999999998</v>
      </c>
      <c r="J419" s="150">
        <f t="shared" si="26"/>
        <v>1068.1858259999999</v>
      </c>
    </row>
    <row r="420" spans="1:10" ht="20.100000000000001" customHeight="1" outlineLevel="1">
      <c r="A420" s="138"/>
      <c r="B420" s="145" t="s">
        <v>655</v>
      </c>
      <c r="C420" s="234"/>
      <c r="D420" s="234" t="s">
        <v>496</v>
      </c>
      <c r="E420" s="157" t="s">
        <v>959</v>
      </c>
      <c r="F420" s="145" t="s">
        <v>43</v>
      </c>
      <c r="G420" s="149">
        <v>23</v>
      </c>
      <c r="H420" s="149">
        <v>52</v>
      </c>
      <c r="I420" s="150">
        <f t="shared" si="27"/>
        <v>63.788400000000003</v>
      </c>
      <c r="J420" s="150">
        <f t="shared" si="26"/>
        <v>1467.1332</v>
      </c>
    </row>
    <row r="421" spans="1:10" ht="20.100000000000001" customHeight="1" outlineLevel="1">
      <c r="A421" s="138"/>
      <c r="B421" s="145" t="s">
        <v>656</v>
      </c>
      <c r="C421" s="145"/>
      <c r="D421" s="145" t="s">
        <v>496</v>
      </c>
      <c r="E421" s="157" t="s">
        <v>946</v>
      </c>
      <c r="F421" s="145" t="s">
        <v>43</v>
      </c>
      <c r="G421" s="149">
        <v>211</v>
      </c>
      <c r="H421" s="149">
        <v>58.11</v>
      </c>
      <c r="I421" s="150">
        <f t="shared" si="27"/>
        <v>71.283536999999995</v>
      </c>
      <c r="J421" s="150">
        <f t="shared" si="26"/>
        <v>15040.826306999999</v>
      </c>
    </row>
    <row r="422" spans="1:10" ht="20.100000000000001" customHeight="1" outlineLevel="1">
      <c r="A422" s="138"/>
      <c r="B422" s="145" t="s">
        <v>657</v>
      </c>
      <c r="C422" s="233">
        <v>100868</v>
      </c>
      <c r="D422" s="145" t="s">
        <v>1108</v>
      </c>
      <c r="E422" s="157" t="s">
        <v>960</v>
      </c>
      <c r="F422" s="145" t="s">
        <v>43</v>
      </c>
      <c r="G422" s="149">
        <v>9</v>
      </c>
      <c r="H422" s="149">
        <v>378.36</v>
      </c>
      <c r="I422" s="150">
        <f t="shared" si="27"/>
        <v>464.13421200000005</v>
      </c>
      <c r="J422" s="150">
        <f t="shared" si="26"/>
        <v>4177.2079080000003</v>
      </c>
    </row>
    <row r="423" spans="1:10" ht="20.100000000000001" customHeight="1" outlineLevel="1">
      <c r="A423" s="138"/>
      <c r="B423" s="145" t="s">
        <v>848</v>
      </c>
      <c r="C423" s="233">
        <v>100867</v>
      </c>
      <c r="D423" s="145" t="s">
        <v>1108</v>
      </c>
      <c r="E423" s="157" t="s">
        <v>961</v>
      </c>
      <c r="F423" s="145" t="s">
        <v>43</v>
      </c>
      <c r="G423" s="149">
        <v>6</v>
      </c>
      <c r="H423" s="149">
        <v>365.69</v>
      </c>
      <c r="I423" s="150">
        <f t="shared" si="27"/>
        <v>448.59192300000001</v>
      </c>
      <c r="J423" s="150">
        <f t="shared" si="26"/>
        <v>2691.5515380000002</v>
      </c>
    </row>
    <row r="424" spans="1:10" ht="20.100000000000001" customHeight="1" outlineLevel="1">
      <c r="A424" s="138"/>
      <c r="B424" s="145" t="s">
        <v>849</v>
      </c>
      <c r="C424" s="233">
        <v>100866</v>
      </c>
      <c r="D424" s="145" t="s">
        <v>1108</v>
      </c>
      <c r="E424" s="157" t="s">
        <v>962</v>
      </c>
      <c r="F424" s="145" t="s">
        <v>43</v>
      </c>
      <c r="G424" s="149">
        <v>14</v>
      </c>
      <c r="H424" s="149">
        <v>189</v>
      </c>
      <c r="I424" s="150">
        <f t="shared" si="27"/>
        <v>231.84629999999999</v>
      </c>
      <c r="J424" s="150">
        <f t="shared" si="26"/>
        <v>3245.8481999999999</v>
      </c>
    </row>
    <row r="425" spans="1:10" ht="20.100000000000001" customHeight="1" outlineLevel="1">
      <c r="A425" s="138"/>
      <c r="B425" s="145" t="s">
        <v>658</v>
      </c>
      <c r="C425" s="145">
        <v>100875</v>
      </c>
      <c r="D425" s="145" t="s">
        <v>1108</v>
      </c>
      <c r="E425" s="148" t="s">
        <v>1098</v>
      </c>
      <c r="F425" s="145" t="s">
        <v>43</v>
      </c>
      <c r="G425" s="149">
        <v>1</v>
      </c>
      <c r="H425" s="149">
        <v>1115.75</v>
      </c>
      <c r="I425" s="150">
        <f t="shared" si="27"/>
        <v>1368.690525</v>
      </c>
      <c r="J425" s="150">
        <f t="shared" si="26"/>
        <v>1368.690525</v>
      </c>
    </row>
    <row r="426" spans="1:10" ht="18.75" customHeight="1" outlineLevel="1">
      <c r="A426" s="138"/>
      <c r="B426" s="169"/>
      <c r="C426" s="170"/>
      <c r="D426" s="170"/>
      <c r="E426" s="170"/>
      <c r="F426" s="170"/>
      <c r="G426" s="171"/>
      <c r="H426" s="171"/>
      <c r="I426" s="172" t="s">
        <v>1144</v>
      </c>
      <c r="J426" s="189">
        <f>J397+J398+J399+J401+J400+J402+J403+J404+J405+J406+J407+J408+J409+J410+J411+J412+J413+J414+J415+J416+J417+J418+J419+J420+J421+J422+J423+J424+J425</f>
        <v>100577.3823176</v>
      </c>
    </row>
    <row r="427" spans="1:10" ht="18.75" customHeight="1">
      <c r="A427" s="138"/>
      <c r="B427" s="235"/>
      <c r="C427" s="235"/>
      <c r="D427" s="235"/>
      <c r="E427" s="235"/>
      <c r="F427" s="235"/>
      <c r="G427" s="235"/>
      <c r="H427" s="236"/>
      <c r="I427" s="235"/>
      <c r="J427" s="150"/>
    </row>
    <row r="428" spans="1:10" ht="18.75" customHeight="1">
      <c r="A428" s="138"/>
      <c r="B428" s="179">
        <v>16</v>
      </c>
      <c r="C428" s="182"/>
      <c r="D428" s="182"/>
      <c r="E428" s="180" t="s">
        <v>659</v>
      </c>
      <c r="F428" s="180"/>
      <c r="G428" s="182"/>
      <c r="H428" s="182"/>
      <c r="I428" s="180"/>
      <c r="J428" s="150"/>
    </row>
    <row r="429" spans="1:10" ht="18.75" customHeight="1" outlineLevel="1">
      <c r="A429" s="138"/>
      <c r="B429" s="145" t="s">
        <v>137</v>
      </c>
      <c r="C429" s="145">
        <v>94970</v>
      </c>
      <c r="D429" s="145" t="s">
        <v>1108</v>
      </c>
      <c r="E429" s="148" t="s">
        <v>660</v>
      </c>
      <c r="F429" s="145" t="s">
        <v>46</v>
      </c>
      <c r="G429" s="149">
        <v>2.44</v>
      </c>
      <c r="H429" s="149">
        <v>460.22</v>
      </c>
      <c r="I429" s="150">
        <f>H429*22.67%+H429</f>
        <v>564.551874</v>
      </c>
      <c r="J429" s="150">
        <f t="shared" si="26"/>
        <v>1377.50657256</v>
      </c>
    </row>
    <row r="430" spans="1:10" ht="18.75" customHeight="1" outlineLevel="1">
      <c r="A430" s="138"/>
      <c r="B430" s="145" t="s">
        <v>138</v>
      </c>
      <c r="C430" s="144">
        <v>91341</v>
      </c>
      <c r="D430" s="145" t="s">
        <v>1108</v>
      </c>
      <c r="E430" s="148" t="s">
        <v>1114</v>
      </c>
      <c r="F430" s="145" t="s">
        <v>48</v>
      </c>
      <c r="G430" s="149">
        <v>0.24</v>
      </c>
      <c r="H430" s="149">
        <v>549.16</v>
      </c>
      <c r="I430" s="150">
        <f>H430*22.67%+H430</f>
        <v>673.65457199999992</v>
      </c>
      <c r="J430" s="150">
        <f t="shared" si="26"/>
        <v>161.67709727999997</v>
      </c>
    </row>
    <row r="431" spans="1:10" ht="18.75" customHeight="1" outlineLevel="1">
      <c r="A431" s="138"/>
      <c r="B431" s="145" t="s">
        <v>139</v>
      </c>
      <c r="C431" s="145">
        <v>92688</v>
      </c>
      <c r="D431" s="145" t="s">
        <v>1108</v>
      </c>
      <c r="E431" s="148" t="s">
        <v>661</v>
      </c>
      <c r="F431" s="145" t="s">
        <v>56</v>
      </c>
      <c r="G431" s="149">
        <v>45.8</v>
      </c>
      <c r="H431" s="149">
        <v>98</v>
      </c>
      <c r="I431" s="150">
        <f t="shared" ref="I431:I443" si="28">H431*22.67%+H431</f>
        <v>120.2166</v>
      </c>
      <c r="J431" s="150">
        <f t="shared" si="26"/>
        <v>5505.9202799999994</v>
      </c>
    </row>
    <row r="432" spans="1:10" ht="18.75" customHeight="1" outlineLevel="1">
      <c r="A432" s="138"/>
      <c r="B432" s="145" t="s">
        <v>140</v>
      </c>
      <c r="C432" s="145"/>
      <c r="D432" s="145" t="s">
        <v>496</v>
      </c>
      <c r="E432" s="148" t="s">
        <v>858</v>
      </c>
      <c r="F432" s="145" t="s">
        <v>56</v>
      </c>
      <c r="G432" s="149">
        <v>45.8</v>
      </c>
      <c r="H432" s="149">
        <v>38</v>
      </c>
      <c r="I432" s="150">
        <f t="shared" si="28"/>
        <v>46.614600000000003</v>
      </c>
      <c r="J432" s="150">
        <f t="shared" si="26"/>
        <v>2134.94868</v>
      </c>
    </row>
    <row r="433" spans="1:10" ht="18.75" customHeight="1" outlineLevel="1">
      <c r="A433" s="138"/>
      <c r="B433" s="145" t="s">
        <v>141</v>
      </c>
      <c r="C433" s="145"/>
      <c r="D433" s="145" t="s">
        <v>496</v>
      </c>
      <c r="E433" s="148" t="s">
        <v>662</v>
      </c>
      <c r="F433" s="145" t="s">
        <v>43</v>
      </c>
      <c r="G433" s="149">
        <v>4</v>
      </c>
      <c r="H433" s="149">
        <v>252</v>
      </c>
      <c r="I433" s="150">
        <f t="shared" si="28"/>
        <v>309.1284</v>
      </c>
      <c r="J433" s="150">
        <f t="shared" si="26"/>
        <v>1236.5136</v>
      </c>
    </row>
    <row r="434" spans="1:10" ht="18.75" customHeight="1" outlineLevel="1">
      <c r="A434" s="138"/>
      <c r="B434" s="145" t="s">
        <v>142</v>
      </c>
      <c r="C434" s="145"/>
      <c r="D434" s="145" t="s">
        <v>496</v>
      </c>
      <c r="E434" s="148" t="s">
        <v>663</v>
      </c>
      <c r="F434" s="145" t="s">
        <v>43</v>
      </c>
      <c r="G434" s="149">
        <v>1</v>
      </c>
      <c r="H434" s="149">
        <v>229</v>
      </c>
      <c r="I434" s="150">
        <f t="shared" si="28"/>
        <v>280.91430000000003</v>
      </c>
      <c r="J434" s="150">
        <f t="shared" si="26"/>
        <v>280.91430000000003</v>
      </c>
    </row>
    <row r="435" spans="1:10" ht="18.75" customHeight="1" outlineLevel="1">
      <c r="A435" s="138"/>
      <c r="B435" s="145" t="s">
        <v>143</v>
      </c>
      <c r="C435" s="145"/>
      <c r="D435" s="145" t="s">
        <v>496</v>
      </c>
      <c r="E435" s="148" t="s">
        <v>664</v>
      </c>
      <c r="F435" s="145" t="s">
        <v>43</v>
      </c>
      <c r="G435" s="149">
        <v>2</v>
      </c>
      <c r="H435" s="149">
        <v>499</v>
      </c>
      <c r="I435" s="150">
        <f t="shared" si="28"/>
        <v>612.12329999999997</v>
      </c>
      <c r="J435" s="150">
        <f t="shared" si="26"/>
        <v>1224.2465999999999</v>
      </c>
    </row>
    <row r="436" spans="1:10" ht="30" outlineLevel="1">
      <c r="A436" s="138"/>
      <c r="B436" s="145" t="s">
        <v>144</v>
      </c>
      <c r="C436" s="145"/>
      <c r="D436" s="145" t="s">
        <v>496</v>
      </c>
      <c r="E436" s="148" t="s">
        <v>857</v>
      </c>
      <c r="F436" s="145" t="s">
        <v>43</v>
      </c>
      <c r="G436" s="149">
        <v>1</v>
      </c>
      <c r="H436" s="149">
        <v>350</v>
      </c>
      <c r="I436" s="150">
        <f t="shared" si="28"/>
        <v>429.34500000000003</v>
      </c>
      <c r="J436" s="150">
        <f t="shared" si="26"/>
        <v>429.34500000000003</v>
      </c>
    </row>
    <row r="437" spans="1:10" ht="18.75" customHeight="1" outlineLevel="1">
      <c r="A437" s="138"/>
      <c r="B437" s="145" t="s">
        <v>176</v>
      </c>
      <c r="C437" s="234"/>
      <c r="D437" s="145" t="s">
        <v>496</v>
      </c>
      <c r="E437" s="191" t="s">
        <v>859</v>
      </c>
      <c r="F437" s="145" t="s">
        <v>43</v>
      </c>
      <c r="G437" s="149">
        <v>1</v>
      </c>
      <c r="H437" s="149">
        <v>18</v>
      </c>
      <c r="I437" s="150">
        <f t="shared" si="28"/>
        <v>22.0806</v>
      </c>
      <c r="J437" s="150">
        <f t="shared" si="26"/>
        <v>22.0806</v>
      </c>
    </row>
    <row r="438" spans="1:10" ht="18.75" customHeight="1" outlineLevel="1">
      <c r="A438" s="138"/>
      <c r="B438" s="145" t="s">
        <v>177</v>
      </c>
      <c r="C438" s="234"/>
      <c r="D438" s="145" t="s">
        <v>496</v>
      </c>
      <c r="E438" s="191" t="s">
        <v>860</v>
      </c>
      <c r="F438" s="145" t="s">
        <v>43</v>
      </c>
      <c r="G438" s="149">
        <v>1</v>
      </c>
      <c r="H438" s="149">
        <v>18</v>
      </c>
      <c r="I438" s="150">
        <f t="shared" si="28"/>
        <v>22.0806</v>
      </c>
      <c r="J438" s="150">
        <f t="shared" si="26"/>
        <v>22.0806</v>
      </c>
    </row>
    <row r="439" spans="1:10" ht="18.75" customHeight="1" outlineLevel="1">
      <c r="A439" s="138"/>
      <c r="B439" s="169"/>
      <c r="C439" s="170"/>
      <c r="D439" s="170"/>
      <c r="E439" s="170"/>
      <c r="F439" s="170"/>
      <c r="G439" s="171"/>
      <c r="H439" s="171"/>
      <c r="I439" s="189" t="s">
        <v>1144</v>
      </c>
      <c r="J439" s="189">
        <f>J429+J430+J431+J432+J433+J434+J435+J436+J437+J438</f>
        <v>12395.233329839999</v>
      </c>
    </row>
    <row r="440" spans="1:10" ht="18.75" customHeight="1">
      <c r="A440" s="138"/>
      <c r="B440" s="173"/>
      <c r="C440" s="173"/>
      <c r="D440" s="173"/>
      <c r="E440" s="174"/>
      <c r="F440" s="173"/>
      <c r="G440" s="175"/>
      <c r="H440" s="176"/>
      <c r="I440" s="150"/>
      <c r="J440" s="150"/>
    </row>
    <row r="441" spans="1:10" s="117" customFormat="1" ht="18.75" customHeight="1">
      <c r="A441" s="138"/>
      <c r="B441" s="179">
        <v>17</v>
      </c>
      <c r="C441" s="179"/>
      <c r="D441" s="179"/>
      <c r="E441" s="180" t="s">
        <v>118</v>
      </c>
      <c r="F441" s="180"/>
      <c r="G441" s="183"/>
      <c r="H441" s="182"/>
      <c r="I441" s="150"/>
      <c r="J441" s="150"/>
    </row>
    <row r="442" spans="1:10" s="117" customFormat="1" ht="18.75" customHeight="1" outlineLevel="1">
      <c r="A442" s="138"/>
      <c r="B442" s="145" t="s">
        <v>11</v>
      </c>
      <c r="C442" s="145">
        <v>72553</v>
      </c>
      <c r="D442" s="144" t="s">
        <v>1108</v>
      </c>
      <c r="E442" s="148" t="s">
        <v>665</v>
      </c>
      <c r="F442" s="145" t="s">
        <v>43</v>
      </c>
      <c r="G442" s="149">
        <v>8</v>
      </c>
      <c r="H442" s="149">
        <v>198</v>
      </c>
      <c r="I442" s="150">
        <f t="shared" si="28"/>
        <v>242.88659999999999</v>
      </c>
      <c r="J442" s="150">
        <f t="shared" si="26"/>
        <v>1943.0927999999999</v>
      </c>
    </row>
    <row r="443" spans="1:10" s="117" customFormat="1" ht="18.75" customHeight="1" outlineLevel="1">
      <c r="A443" s="138"/>
      <c r="B443" s="145" t="s">
        <v>34</v>
      </c>
      <c r="C443" s="145">
        <v>72554</v>
      </c>
      <c r="D443" s="144" t="s">
        <v>1108</v>
      </c>
      <c r="E443" s="148" t="s">
        <v>666</v>
      </c>
      <c r="F443" s="145" t="s">
        <v>43</v>
      </c>
      <c r="G443" s="149">
        <v>2</v>
      </c>
      <c r="H443" s="149">
        <v>263</v>
      </c>
      <c r="I443" s="150">
        <f t="shared" si="28"/>
        <v>322.62209999999999</v>
      </c>
      <c r="J443" s="150">
        <f t="shared" si="26"/>
        <v>645.24419999999998</v>
      </c>
    </row>
    <row r="444" spans="1:10" s="117" customFormat="1" ht="18.75" customHeight="1" outlineLevel="1">
      <c r="A444" s="138"/>
      <c r="B444" s="145" t="s">
        <v>35</v>
      </c>
      <c r="C444" s="145">
        <v>92353</v>
      </c>
      <c r="D444" s="144" t="s">
        <v>1108</v>
      </c>
      <c r="E444" s="148" t="s">
        <v>667</v>
      </c>
      <c r="F444" s="145" t="s">
        <v>43</v>
      </c>
      <c r="G444" s="149">
        <v>10</v>
      </c>
      <c r="H444" s="149">
        <v>134.44</v>
      </c>
      <c r="I444" s="150">
        <f t="shared" ref="I444:I449" si="29">H444*22.67%+H444</f>
        <v>164.91754800000001</v>
      </c>
      <c r="J444" s="150">
        <f t="shared" si="26"/>
        <v>1649.1754800000001</v>
      </c>
    </row>
    <row r="445" spans="1:10" s="117" customFormat="1" ht="18.75" customHeight="1" outlineLevel="1">
      <c r="A445" s="138"/>
      <c r="B445" s="145" t="s">
        <v>100</v>
      </c>
      <c r="C445" s="145">
        <v>92377</v>
      </c>
      <c r="D445" s="144" t="s">
        <v>1108</v>
      </c>
      <c r="E445" s="148" t="s">
        <v>668</v>
      </c>
      <c r="F445" s="145" t="s">
        <v>43</v>
      </c>
      <c r="G445" s="149">
        <v>2</v>
      </c>
      <c r="H445" s="149">
        <v>84.55</v>
      </c>
      <c r="I445" s="150">
        <f t="shared" si="29"/>
        <v>103.717485</v>
      </c>
      <c r="J445" s="150">
        <f t="shared" si="26"/>
        <v>207.43496999999999</v>
      </c>
    </row>
    <row r="446" spans="1:10" s="117" customFormat="1" ht="18.75" customHeight="1" outlineLevel="1">
      <c r="A446" s="138"/>
      <c r="B446" s="145" t="s">
        <v>101</v>
      </c>
      <c r="C446" s="145">
        <v>92642</v>
      </c>
      <c r="D446" s="144" t="s">
        <v>1108</v>
      </c>
      <c r="E446" s="148" t="s">
        <v>669</v>
      </c>
      <c r="F446" s="145" t="s">
        <v>43</v>
      </c>
      <c r="G446" s="149">
        <v>4</v>
      </c>
      <c r="H446" s="149">
        <v>187.1</v>
      </c>
      <c r="I446" s="150">
        <f t="shared" si="29"/>
        <v>229.51557</v>
      </c>
      <c r="J446" s="150">
        <f t="shared" si="26"/>
        <v>918.06227999999999</v>
      </c>
    </row>
    <row r="447" spans="1:10" s="117" customFormat="1" ht="18.75" customHeight="1" outlineLevel="1">
      <c r="A447" s="138"/>
      <c r="B447" s="145" t="s">
        <v>102</v>
      </c>
      <c r="C447" s="145">
        <v>92367</v>
      </c>
      <c r="D447" s="144" t="s">
        <v>1108</v>
      </c>
      <c r="E447" s="148" t="s">
        <v>862</v>
      </c>
      <c r="F447" s="145" t="s">
        <v>56</v>
      </c>
      <c r="G447" s="149">
        <v>65</v>
      </c>
      <c r="H447" s="149">
        <v>122.74</v>
      </c>
      <c r="I447" s="150">
        <f t="shared" si="29"/>
        <v>150.565158</v>
      </c>
      <c r="J447" s="150">
        <f t="shared" si="26"/>
        <v>9786.7352699999992</v>
      </c>
    </row>
    <row r="448" spans="1:10" s="117" customFormat="1" ht="18.75" customHeight="1" outlineLevel="1">
      <c r="A448" s="138"/>
      <c r="B448" s="145" t="s">
        <v>145</v>
      </c>
      <c r="C448" s="145">
        <v>96765</v>
      </c>
      <c r="D448" s="144" t="s">
        <v>1108</v>
      </c>
      <c r="E448" s="148" t="s">
        <v>1099</v>
      </c>
      <c r="F448" s="145" t="s">
        <v>43</v>
      </c>
      <c r="G448" s="149">
        <v>2</v>
      </c>
      <c r="H448" s="149">
        <v>1530.58</v>
      </c>
      <c r="I448" s="150">
        <f t="shared" si="29"/>
        <v>1877.5624859999998</v>
      </c>
      <c r="J448" s="150">
        <f t="shared" si="26"/>
        <v>3755.1249719999996</v>
      </c>
    </row>
    <row r="449" spans="1:10" s="117" customFormat="1" ht="18.75" customHeight="1" outlineLevel="1">
      <c r="A449" s="138"/>
      <c r="B449" s="145" t="s">
        <v>670</v>
      </c>
      <c r="C449" s="145">
        <v>84798</v>
      </c>
      <c r="D449" s="144" t="s">
        <v>1108</v>
      </c>
      <c r="E449" s="148" t="s">
        <v>863</v>
      </c>
      <c r="F449" s="145" t="s">
        <v>43</v>
      </c>
      <c r="G449" s="149">
        <v>1</v>
      </c>
      <c r="H449" s="149">
        <v>462</v>
      </c>
      <c r="I449" s="150">
        <f t="shared" si="29"/>
        <v>566.73540000000003</v>
      </c>
      <c r="J449" s="150">
        <f t="shared" si="26"/>
        <v>566.73540000000003</v>
      </c>
    </row>
    <row r="450" spans="1:10" s="117" customFormat="1" ht="18.75" customHeight="1" outlineLevel="1">
      <c r="A450" s="138"/>
      <c r="B450" s="145" t="s">
        <v>671</v>
      </c>
      <c r="C450" s="145">
        <v>94499</v>
      </c>
      <c r="D450" s="144" t="s">
        <v>1108</v>
      </c>
      <c r="E450" s="148" t="s">
        <v>678</v>
      </c>
      <c r="F450" s="145" t="s">
        <v>43</v>
      </c>
      <c r="G450" s="149">
        <v>5</v>
      </c>
      <c r="H450" s="149">
        <v>373.1</v>
      </c>
      <c r="I450" s="150">
        <f>H450*22.67+H450</f>
        <v>8831.2770000000019</v>
      </c>
      <c r="J450" s="150">
        <f t="shared" si="26"/>
        <v>44156.385000000009</v>
      </c>
    </row>
    <row r="451" spans="1:10" s="117" customFormat="1" ht="18.75" customHeight="1" outlineLevel="1">
      <c r="A451" s="138"/>
      <c r="B451" s="145" t="s">
        <v>672</v>
      </c>
      <c r="C451" s="145">
        <v>99632</v>
      </c>
      <c r="D451" s="144" t="s">
        <v>1108</v>
      </c>
      <c r="E451" s="148" t="s">
        <v>679</v>
      </c>
      <c r="F451" s="145" t="s">
        <v>43</v>
      </c>
      <c r="G451" s="149">
        <v>3</v>
      </c>
      <c r="H451" s="149">
        <v>146.49</v>
      </c>
      <c r="I451" s="150">
        <f t="shared" ref="I451:I458" si="30">H451*22.67%+H451</f>
        <v>179.69928300000001</v>
      </c>
      <c r="J451" s="150">
        <f t="shared" si="26"/>
        <v>539.097849</v>
      </c>
    </row>
    <row r="452" spans="1:10" s="117" customFormat="1" ht="18.75" customHeight="1" outlineLevel="1">
      <c r="A452" s="138"/>
      <c r="B452" s="145" t="s">
        <v>673</v>
      </c>
      <c r="C452" s="145">
        <v>92896</v>
      </c>
      <c r="D452" s="145" t="s">
        <v>1108</v>
      </c>
      <c r="E452" s="148" t="s">
        <v>869</v>
      </c>
      <c r="F452" s="145" t="s">
        <v>43</v>
      </c>
      <c r="G452" s="149">
        <v>4</v>
      </c>
      <c r="H452" s="149">
        <v>199.2</v>
      </c>
      <c r="I452" s="150">
        <f t="shared" si="30"/>
        <v>244.35863999999998</v>
      </c>
      <c r="J452" s="150">
        <f t="shared" si="26"/>
        <v>977.43455999999992</v>
      </c>
    </row>
    <row r="453" spans="1:10" s="117" customFormat="1" ht="30" outlineLevel="1">
      <c r="A453" s="138"/>
      <c r="B453" s="145" t="s">
        <v>674</v>
      </c>
      <c r="C453" s="237">
        <v>97599</v>
      </c>
      <c r="D453" s="145" t="s">
        <v>1108</v>
      </c>
      <c r="E453" s="148" t="s">
        <v>680</v>
      </c>
      <c r="F453" s="145" t="s">
        <v>43</v>
      </c>
      <c r="G453" s="149">
        <v>57</v>
      </c>
      <c r="H453" s="149">
        <v>30.58</v>
      </c>
      <c r="I453" s="150">
        <f t="shared" si="30"/>
        <v>37.512485999999996</v>
      </c>
      <c r="J453" s="150">
        <f t="shared" si="26"/>
        <v>2138.2117019999996</v>
      </c>
    </row>
    <row r="454" spans="1:10" s="117" customFormat="1" ht="30" outlineLevel="1">
      <c r="A454" s="138"/>
      <c r="B454" s="145" t="s">
        <v>675</v>
      </c>
      <c r="C454" s="233">
        <v>72947</v>
      </c>
      <c r="D454" s="145" t="s">
        <v>1108</v>
      </c>
      <c r="E454" s="148" t="s">
        <v>901</v>
      </c>
      <c r="F454" s="145" t="s">
        <v>43</v>
      </c>
      <c r="G454" s="149">
        <v>12</v>
      </c>
      <c r="H454" s="149">
        <v>95</v>
      </c>
      <c r="I454" s="150">
        <f t="shared" si="30"/>
        <v>116.5365</v>
      </c>
      <c r="J454" s="150">
        <f t="shared" si="26"/>
        <v>1398.4380000000001</v>
      </c>
    </row>
    <row r="455" spans="1:10" s="117" customFormat="1" ht="18.75" customHeight="1" outlineLevel="1">
      <c r="A455" s="138"/>
      <c r="B455" s="145" t="s">
        <v>850</v>
      </c>
      <c r="C455" s="144"/>
      <c r="D455" s="145" t="s">
        <v>496</v>
      </c>
      <c r="E455" s="148" t="s">
        <v>1073</v>
      </c>
      <c r="F455" s="145" t="s">
        <v>43</v>
      </c>
      <c r="G455" s="149">
        <v>2</v>
      </c>
      <c r="H455" s="149">
        <v>3900</v>
      </c>
      <c r="I455" s="150">
        <f t="shared" si="30"/>
        <v>4784.13</v>
      </c>
      <c r="J455" s="150">
        <f t="shared" si="26"/>
        <v>9568.26</v>
      </c>
    </row>
    <row r="456" spans="1:10" s="117" customFormat="1" ht="18.75" customHeight="1" outlineLevel="1">
      <c r="A456" s="138"/>
      <c r="B456" s="145" t="s">
        <v>851</v>
      </c>
      <c r="C456" s="144" t="s">
        <v>430</v>
      </c>
      <c r="D456" s="144" t="s">
        <v>64</v>
      </c>
      <c r="E456" s="148" t="s">
        <v>681</v>
      </c>
      <c r="F456" s="145" t="s">
        <v>43</v>
      </c>
      <c r="G456" s="149">
        <v>1</v>
      </c>
      <c r="H456" s="149">
        <v>290</v>
      </c>
      <c r="I456" s="150">
        <f t="shared" si="30"/>
        <v>355.74299999999999</v>
      </c>
      <c r="J456" s="150">
        <f t="shared" si="26"/>
        <v>355.74299999999999</v>
      </c>
    </row>
    <row r="457" spans="1:10" s="117" customFormat="1" ht="18.75" customHeight="1" outlineLevel="1">
      <c r="A457" s="138"/>
      <c r="B457" s="145" t="s">
        <v>676</v>
      </c>
      <c r="C457" s="144" t="s">
        <v>430</v>
      </c>
      <c r="D457" s="144" t="s">
        <v>64</v>
      </c>
      <c r="E457" s="148" t="s">
        <v>870</v>
      </c>
      <c r="F457" s="145" t="s">
        <v>43</v>
      </c>
      <c r="G457" s="149">
        <v>2</v>
      </c>
      <c r="H457" s="149">
        <v>130</v>
      </c>
      <c r="I457" s="150">
        <f t="shared" si="30"/>
        <v>159.471</v>
      </c>
      <c r="J457" s="150">
        <f t="shared" si="26"/>
        <v>318.94200000000001</v>
      </c>
    </row>
    <row r="458" spans="1:10" s="117" customFormat="1" ht="18.75" customHeight="1" outlineLevel="1">
      <c r="A458" s="138"/>
      <c r="B458" s="145" t="s">
        <v>677</v>
      </c>
      <c r="C458" s="234"/>
      <c r="D458" s="145" t="s">
        <v>496</v>
      </c>
      <c r="E458" s="148" t="s">
        <v>861</v>
      </c>
      <c r="F458" s="145" t="s">
        <v>43</v>
      </c>
      <c r="G458" s="149">
        <v>43</v>
      </c>
      <c r="H458" s="149">
        <v>18</v>
      </c>
      <c r="I458" s="150">
        <f t="shared" si="30"/>
        <v>22.0806</v>
      </c>
      <c r="J458" s="150">
        <f t="shared" si="26"/>
        <v>949.46580000000006</v>
      </c>
    </row>
    <row r="459" spans="1:10" s="117" customFormat="1" ht="18.75" customHeight="1" outlineLevel="1">
      <c r="A459" s="138"/>
      <c r="B459" s="169"/>
      <c r="C459" s="170"/>
      <c r="D459" s="170"/>
      <c r="E459" s="170"/>
      <c r="F459" s="170"/>
      <c r="G459" s="171"/>
      <c r="H459" s="171"/>
      <c r="I459" s="189" t="s">
        <v>1144</v>
      </c>
      <c r="J459" s="189">
        <f>J442+J443+J444+J445+J446+J447+J448+J449+J450+J451+J452+J453+J454+J455+J456+J457+J458</f>
        <v>79873.583283</v>
      </c>
    </row>
    <row r="460" spans="1:10" s="117" customFormat="1" ht="18.75" customHeight="1">
      <c r="A460" s="138"/>
      <c r="B460" s="173"/>
      <c r="C460" s="173"/>
      <c r="D460" s="173"/>
      <c r="E460" s="174"/>
      <c r="F460" s="173"/>
      <c r="G460" s="175"/>
      <c r="H460" s="176"/>
      <c r="I460" s="150"/>
      <c r="J460" s="150">
        <f t="shared" si="26"/>
        <v>0</v>
      </c>
    </row>
    <row r="461" spans="1:10" s="117" customFormat="1" ht="18.75" customHeight="1">
      <c r="A461" s="138"/>
      <c r="B461" s="179">
        <v>18</v>
      </c>
      <c r="C461" s="179"/>
      <c r="D461" s="179"/>
      <c r="E461" s="180" t="s">
        <v>907</v>
      </c>
      <c r="F461" s="180"/>
      <c r="G461" s="182"/>
      <c r="H461" s="182"/>
      <c r="I461" s="150"/>
      <c r="J461" s="150">
        <f t="shared" si="26"/>
        <v>0</v>
      </c>
    </row>
    <row r="462" spans="1:10" s="117" customFormat="1" ht="18.75" customHeight="1" outlineLevel="1">
      <c r="A462" s="138"/>
      <c r="B462" s="238" t="s">
        <v>146</v>
      </c>
      <c r="C462" s="238"/>
      <c r="D462" s="238"/>
      <c r="E462" s="239" t="s">
        <v>20</v>
      </c>
      <c r="F462" s="223"/>
      <c r="G462" s="224"/>
      <c r="H462" s="149"/>
      <c r="I462" s="150"/>
      <c r="J462" s="150">
        <f t="shared" si="26"/>
        <v>0</v>
      </c>
    </row>
    <row r="463" spans="1:10" s="117" customFormat="1" ht="60" outlineLevel="1">
      <c r="A463" s="138"/>
      <c r="B463" s="214" t="s">
        <v>366</v>
      </c>
      <c r="C463" s="144">
        <v>83463</v>
      </c>
      <c r="D463" s="144" t="s">
        <v>1108</v>
      </c>
      <c r="E463" s="148" t="s">
        <v>879</v>
      </c>
      <c r="F463" s="225" t="s">
        <v>43</v>
      </c>
      <c r="G463" s="149">
        <v>3</v>
      </c>
      <c r="H463" s="149">
        <v>6400</v>
      </c>
      <c r="I463" s="150">
        <f t="shared" ref="I463:I466" si="31">H463*22.67%+H463</f>
        <v>7850.88</v>
      </c>
      <c r="J463" s="150">
        <f t="shared" si="26"/>
        <v>23552.639999999999</v>
      </c>
    </row>
    <row r="464" spans="1:10" s="117" customFormat="1" ht="60" outlineLevel="1">
      <c r="A464" s="138"/>
      <c r="B464" s="214" t="s">
        <v>367</v>
      </c>
      <c r="C464" s="144" t="s">
        <v>166</v>
      </c>
      <c r="D464" s="144" t="s">
        <v>1108</v>
      </c>
      <c r="E464" s="148" t="s">
        <v>682</v>
      </c>
      <c r="F464" s="225" t="s">
        <v>43</v>
      </c>
      <c r="G464" s="149">
        <v>1</v>
      </c>
      <c r="H464" s="149">
        <v>8735</v>
      </c>
      <c r="I464" s="150">
        <f t="shared" si="31"/>
        <v>10715.2245</v>
      </c>
      <c r="J464" s="150">
        <f t="shared" si="26"/>
        <v>10715.2245</v>
      </c>
    </row>
    <row r="465" spans="1:10" s="117" customFormat="1" ht="60" outlineLevel="1">
      <c r="A465" s="138"/>
      <c r="B465" s="214" t="s">
        <v>368</v>
      </c>
      <c r="C465" s="144" t="s">
        <v>110</v>
      </c>
      <c r="D465" s="144" t="s">
        <v>1108</v>
      </c>
      <c r="E465" s="148" t="s">
        <v>683</v>
      </c>
      <c r="F465" s="225" t="s">
        <v>43</v>
      </c>
      <c r="G465" s="149">
        <v>4</v>
      </c>
      <c r="H465" s="149">
        <v>11200</v>
      </c>
      <c r="I465" s="150">
        <f t="shared" si="31"/>
        <v>13739.04</v>
      </c>
      <c r="J465" s="150">
        <f t="shared" si="26"/>
        <v>54956.160000000003</v>
      </c>
    </row>
    <row r="466" spans="1:10" s="117" customFormat="1" ht="18.75" customHeight="1" outlineLevel="1">
      <c r="A466" s="138"/>
      <c r="B466" s="214" t="s">
        <v>369</v>
      </c>
      <c r="C466" s="144" t="s">
        <v>418</v>
      </c>
      <c r="D466" s="144" t="s">
        <v>64</v>
      </c>
      <c r="E466" s="148" t="s">
        <v>1095</v>
      </c>
      <c r="F466" s="225" t="s">
        <v>43</v>
      </c>
      <c r="G466" s="149">
        <v>1</v>
      </c>
      <c r="H466" s="149">
        <v>2750</v>
      </c>
      <c r="I466" s="150">
        <f t="shared" si="31"/>
        <v>3373.4250000000002</v>
      </c>
      <c r="J466" s="150">
        <f t="shared" si="26"/>
        <v>3373.4250000000002</v>
      </c>
    </row>
    <row r="467" spans="1:10" s="117" customFormat="1" ht="18.75" customHeight="1" outlineLevel="1">
      <c r="A467" s="138"/>
      <c r="B467" s="238" t="s">
        <v>147</v>
      </c>
      <c r="C467" s="214"/>
      <c r="D467" s="214"/>
      <c r="E467" s="240" t="s">
        <v>163</v>
      </c>
      <c r="F467" s="225"/>
      <c r="G467" s="149"/>
      <c r="H467" s="149"/>
      <c r="I467" s="150"/>
      <c r="J467" s="150"/>
    </row>
    <row r="468" spans="1:10" s="117" customFormat="1" ht="18.75" customHeight="1" outlineLevel="1">
      <c r="A468" s="138"/>
      <c r="B468" s="214" t="s">
        <v>370</v>
      </c>
      <c r="C468" s="214">
        <v>93653</v>
      </c>
      <c r="D468" s="144" t="s">
        <v>1108</v>
      </c>
      <c r="E468" s="241" t="s">
        <v>963</v>
      </c>
      <c r="F468" s="225" t="s">
        <v>43</v>
      </c>
      <c r="G468" s="149">
        <v>74</v>
      </c>
      <c r="H468" s="149">
        <v>17.96</v>
      </c>
      <c r="I468" s="150">
        <f>H468*22.67+H468</f>
        <v>425.11320000000001</v>
      </c>
      <c r="J468" s="150">
        <f t="shared" si="26"/>
        <v>31458.376800000002</v>
      </c>
    </row>
    <row r="469" spans="1:10" s="117" customFormat="1" ht="18.75" customHeight="1" outlineLevel="1">
      <c r="A469" s="138"/>
      <c r="B469" s="214" t="s">
        <v>371</v>
      </c>
      <c r="C469" s="214">
        <v>93654</v>
      </c>
      <c r="D469" s="144" t="s">
        <v>1108</v>
      </c>
      <c r="E469" s="241" t="s">
        <v>964</v>
      </c>
      <c r="F469" s="225" t="s">
        <v>43</v>
      </c>
      <c r="G469" s="149">
        <v>1</v>
      </c>
      <c r="H469" s="149">
        <v>18.3</v>
      </c>
      <c r="I469" s="150">
        <f>H469*22.67%+H469</f>
        <v>22.448610000000002</v>
      </c>
      <c r="J469" s="150">
        <f t="shared" si="26"/>
        <v>22.448610000000002</v>
      </c>
    </row>
    <row r="470" spans="1:10" s="117" customFormat="1" ht="18.75" customHeight="1" outlineLevel="1">
      <c r="A470" s="138"/>
      <c r="B470" s="214" t="s">
        <v>372</v>
      </c>
      <c r="C470" s="214">
        <v>93654</v>
      </c>
      <c r="D470" s="144" t="s">
        <v>1108</v>
      </c>
      <c r="E470" s="241" t="s">
        <v>965</v>
      </c>
      <c r="F470" s="225" t="s">
        <v>43</v>
      </c>
      <c r="G470" s="149">
        <v>3</v>
      </c>
      <c r="H470" s="149">
        <v>18.5</v>
      </c>
      <c r="I470" s="150">
        <f t="shared" ref="I470:I488" si="32">H470*22.67%+H470</f>
        <v>22.693950000000001</v>
      </c>
      <c r="J470" s="150">
        <f t="shared" si="26"/>
        <v>68.081850000000003</v>
      </c>
    </row>
    <row r="471" spans="1:10" s="117" customFormat="1" ht="18.75" customHeight="1" outlineLevel="1">
      <c r="A471" s="138"/>
      <c r="B471" s="214" t="s">
        <v>373</v>
      </c>
      <c r="C471" s="214">
        <v>93655</v>
      </c>
      <c r="D471" s="144" t="s">
        <v>1108</v>
      </c>
      <c r="E471" s="241" t="s">
        <v>966</v>
      </c>
      <c r="F471" s="225" t="s">
        <v>43</v>
      </c>
      <c r="G471" s="149">
        <v>23</v>
      </c>
      <c r="H471" s="149">
        <v>19.64</v>
      </c>
      <c r="I471" s="150">
        <f t="shared" si="32"/>
        <v>24.092388</v>
      </c>
      <c r="J471" s="150">
        <f t="shared" si="26"/>
        <v>554.12492399999996</v>
      </c>
    </row>
    <row r="472" spans="1:10" s="117" customFormat="1" ht="18.75" customHeight="1" outlineLevel="1">
      <c r="A472" s="138"/>
      <c r="B472" s="214" t="s">
        <v>374</v>
      </c>
      <c r="C472" s="214">
        <v>93660</v>
      </c>
      <c r="D472" s="144" t="s">
        <v>1108</v>
      </c>
      <c r="E472" s="241" t="s">
        <v>909</v>
      </c>
      <c r="F472" s="225" t="s">
        <v>43</v>
      </c>
      <c r="G472" s="149">
        <v>6</v>
      </c>
      <c r="H472" s="149">
        <v>93.29</v>
      </c>
      <c r="I472" s="150">
        <f t="shared" si="32"/>
        <v>114.43884300000001</v>
      </c>
      <c r="J472" s="150">
        <f t="shared" si="26"/>
        <v>686.63305800000001</v>
      </c>
    </row>
    <row r="473" spans="1:10" s="117" customFormat="1" ht="18.75" customHeight="1" outlineLevel="1">
      <c r="A473" s="138"/>
      <c r="B473" s="214" t="s">
        <v>375</v>
      </c>
      <c r="C473" s="214">
        <v>93661</v>
      </c>
      <c r="D473" s="144" t="s">
        <v>1108</v>
      </c>
      <c r="E473" s="241" t="s">
        <v>910</v>
      </c>
      <c r="F473" s="225" t="s">
        <v>43</v>
      </c>
      <c r="G473" s="149">
        <v>1</v>
      </c>
      <c r="H473" s="149">
        <v>94.36</v>
      </c>
      <c r="I473" s="150">
        <f t="shared" si="32"/>
        <v>115.751412</v>
      </c>
      <c r="J473" s="150">
        <f t="shared" si="26"/>
        <v>115.751412</v>
      </c>
    </row>
    <row r="474" spans="1:10" s="117" customFormat="1" ht="18.75" customHeight="1" outlineLevel="1">
      <c r="A474" s="138"/>
      <c r="B474" s="214" t="s">
        <v>376</v>
      </c>
      <c r="C474" s="214">
        <v>93662</v>
      </c>
      <c r="D474" s="144" t="s">
        <v>1108</v>
      </c>
      <c r="E474" s="241" t="s">
        <v>911</v>
      </c>
      <c r="F474" s="225" t="s">
        <v>43</v>
      </c>
      <c r="G474" s="149">
        <v>2</v>
      </c>
      <c r="H474" s="149">
        <v>96.63</v>
      </c>
      <c r="I474" s="150">
        <f t="shared" si="32"/>
        <v>118.53602099999999</v>
      </c>
      <c r="J474" s="150">
        <f t="shared" si="26"/>
        <v>237.07204199999998</v>
      </c>
    </row>
    <row r="475" spans="1:10" s="117" customFormat="1" ht="18.75" customHeight="1" outlineLevel="1">
      <c r="A475" s="138"/>
      <c r="B475" s="214" t="s">
        <v>684</v>
      </c>
      <c r="C475" s="214">
        <v>93664</v>
      </c>
      <c r="D475" s="144" t="s">
        <v>1108</v>
      </c>
      <c r="E475" s="241" t="s">
        <v>908</v>
      </c>
      <c r="F475" s="225" t="s">
        <v>43</v>
      </c>
      <c r="G475" s="149">
        <v>2</v>
      </c>
      <c r="H475" s="149">
        <v>99.33</v>
      </c>
      <c r="I475" s="150">
        <f t="shared" si="32"/>
        <v>121.848111</v>
      </c>
      <c r="J475" s="150">
        <f t="shared" si="26"/>
        <v>243.69622200000001</v>
      </c>
    </row>
    <row r="476" spans="1:10" s="117" customFormat="1" ht="18.75" customHeight="1" outlineLevel="1">
      <c r="A476" s="138"/>
      <c r="B476" s="214" t="s">
        <v>685</v>
      </c>
      <c r="C476" s="214">
        <v>93665</v>
      </c>
      <c r="D476" s="144" t="s">
        <v>1108</v>
      </c>
      <c r="E476" s="241" t="s">
        <v>912</v>
      </c>
      <c r="F476" s="225" t="s">
        <v>43</v>
      </c>
      <c r="G476" s="149">
        <v>2</v>
      </c>
      <c r="H476" s="149">
        <v>102.06</v>
      </c>
      <c r="I476" s="150">
        <f t="shared" si="32"/>
        <v>125.197002</v>
      </c>
      <c r="J476" s="150">
        <f t="shared" si="26"/>
        <v>250.394004</v>
      </c>
    </row>
    <row r="477" spans="1:10" s="117" customFormat="1" ht="18.75" customHeight="1" outlineLevel="1">
      <c r="A477" s="138"/>
      <c r="B477" s="214" t="s">
        <v>687</v>
      </c>
      <c r="C477" s="214">
        <v>93670</v>
      </c>
      <c r="D477" s="144" t="s">
        <v>1108</v>
      </c>
      <c r="E477" s="241" t="s">
        <v>913</v>
      </c>
      <c r="F477" s="225" t="s">
        <v>43</v>
      </c>
      <c r="G477" s="149">
        <v>7</v>
      </c>
      <c r="H477" s="149">
        <v>120.76</v>
      </c>
      <c r="I477" s="150">
        <f t="shared" si="32"/>
        <v>148.136292</v>
      </c>
      <c r="J477" s="150">
        <f t="shared" si="26"/>
        <v>1036.9540440000001</v>
      </c>
    </row>
    <row r="478" spans="1:10" s="117" customFormat="1" ht="18.75" customHeight="1" outlineLevel="1">
      <c r="A478" s="138"/>
      <c r="B478" s="214" t="s">
        <v>688</v>
      </c>
      <c r="C478" s="214">
        <v>93671</v>
      </c>
      <c r="D478" s="144" t="s">
        <v>1108</v>
      </c>
      <c r="E478" s="241" t="s">
        <v>686</v>
      </c>
      <c r="F478" s="225" t="s">
        <v>43</v>
      </c>
      <c r="G478" s="149">
        <v>2</v>
      </c>
      <c r="H478" s="149">
        <v>124.78</v>
      </c>
      <c r="I478" s="150">
        <f t="shared" si="32"/>
        <v>153.06762600000002</v>
      </c>
      <c r="J478" s="150">
        <f t="shared" ref="J478:J538" si="33">G478*I478</f>
        <v>306.13525200000004</v>
      </c>
    </row>
    <row r="479" spans="1:10" s="117" customFormat="1" ht="18.75" customHeight="1" outlineLevel="1">
      <c r="A479" s="138"/>
      <c r="B479" s="214" t="s">
        <v>689</v>
      </c>
      <c r="C479" s="214">
        <v>93673</v>
      </c>
      <c r="D479" s="144" t="s">
        <v>1108</v>
      </c>
      <c r="E479" s="241" t="s">
        <v>893</v>
      </c>
      <c r="F479" s="225" t="s">
        <v>43</v>
      </c>
      <c r="G479" s="149">
        <v>2</v>
      </c>
      <c r="H479" s="149">
        <v>138.94999999999999</v>
      </c>
      <c r="I479" s="150">
        <f t="shared" si="32"/>
        <v>170.44996499999999</v>
      </c>
      <c r="J479" s="150">
        <f t="shared" si="33"/>
        <v>340.89992999999998</v>
      </c>
    </row>
    <row r="480" spans="1:10" s="117" customFormat="1" ht="18.75" customHeight="1" outlineLevel="1">
      <c r="A480" s="138"/>
      <c r="B480" s="214" t="s">
        <v>690</v>
      </c>
      <c r="C480" s="214" t="s">
        <v>164</v>
      </c>
      <c r="D480" s="144" t="s">
        <v>1108</v>
      </c>
      <c r="E480" s="241" t="s">
        <v>914</v>
      </c>
      <c r="F480" s="225" t="s">
        <v>43</v>
      </c>
      <c r="G480" s="149">
        <v>1</v>
      </c>
      <c r="H480" s="149">
        <v>145</v>
      </c>
      <c r="I480" s="150">
        <f t="shared" si="32"/>
        <v>177.8715</v>
      </c>
      <c r="J480" s="150">
        <f t="shared" si="33"/>
        <v>177.8715</v>
      </c>
    </row>
    <row r="481" spans="1:10" s="117" customFormat="1" ht="18.75" customHeight="1" outlineLevel="1">
      <c r="A481" s="138"/>
      <c r="B481" s="214" t="s">
        <v>692</v>
      </c>
      <c r="C481" s="214" t="s">
        <v>164</v>
      </c>
      <c r="D481" s="144" t="s">
        <v>1108</v>
      </c>
      <c r="E481" s="241" t="s">
        <v>915</v>
      </c>
      <c r="F481" s="225" t="s">
        <v>43</v>
      </c>
      <c r="G481" s="149">
        <v>4</v>
      </c>
      <c r="H481" s="149">
        <v>158</v>
      </c>
      <c r="I481" s="150">
        <f t="shared" si="32"/>
        <v>193.8186</v>
      </c>
      <c r="J481" s="150">
        <f t="shared" si="33"/>
        <v>775.27440000000001</v>
      </c>
    </row>
    <row r="482" spans="1:10" s="117" customFormat="1" ht="18.75" customHeight="1" outlineLevel="1">
      <c r="A482" s="138"/>
      <c r="B482" s="214" t="s">
        <v>694</v>
      </c>
      <c r="C482" s="144" t="s">
        <v>165</v>
      </c>
      <c r="D482" s="144" t="s">
        <v>1108</v>
      </c>
      <c r="E482" s="148" t="s">
        <v>916</v>
      </c>
      <c r="F482" s="225" t="s">
        <v>43</v>
      </c>
      <c r="G482" s="149">
        <v>1</v>
      </c>
      <c r="H482" s="149">
        <v>450</v>
      </c>
      <c r="I482" s="150">
        <f t="shared" si="32"/>
        <v>552.01499999999999</v>
      </c>
      <c r="J482" s="150">
        <f t="shared" si="33"/>
        <v>552.01499999999999</v>
      </c>
    </row>
    <row r="483" spans="1:10" s="117" customFormat="1" ht="18.75" customHeight="1" outlineLevel="1">
      <c r="A483" s="138"/>
      <c r="B483" s="214" t="s">
        <v>898</v>
      </c>
      <c r="C483" s="144" t="s">
        <v>421</v>
      </c>
      <c r="D483" s="144" t="s">
        <v>64</v>
      </c>
      <c r="E483" s="241" t="s">
        <v>693</v>
      </c>
      <c r="F483" s="225" t="s">
        <v>43</v>
      </c>
      <c r="G483" s="149">
        <v>28</v>
      </c>
      <c r="H483" s="149">
        <v>31</v>
      </c>
      <c r="I483" s="150">
        <f t="shared" si="32"/>
        <v>38.027700000000003</v>
      </c>
      <c r="J483" s="150">
        <f t="shared" si="33"/>
        <v>1064.7756000000002</v>
      </c>
    </row>
    <row r="484" spans="1:10" s="117" customFormat="1" ht="18.75" customHeight="1" outlineLevel="1">
      <c r="A484" s="138"/>
      <c r="B484" s="214" t="s">
        <v>899</v>
      </c>
      <c r="C484" s="144" t="s">
        <v>422</v>
      </c>
      <c r="D484" s="144" t="s">
        <v>64</v>
      </c>
      <c r="E484" s="241" t="s">
        <v>894</v>
      </c>
      <c r="F484" s="225" t="s">
        <v>43</v>
      </c>
      <c r="G484" s="149">
        <v>8</v>
      </c>
      <c r="H484" s="149">
        <v>58</v>
      </c>
      <c r="I484" s="150">
        <f t="shared" si="32"/>
        <v>71.148600000000002</v>
      </c>
      <c r="J484" s="150">
        <f t="shared" si="33"/>
        <v>569.18880000000001</v>
      </c>
    </row>
    <row r="485" spans="1:10" s="117" customFormat="1" ht="18.75" customHeight="1" outlineLevel="1">
      <c r="A485" s="138"/>
      <c r="B485" s="214" t="s">
        <v>917</v>
      </c>
      <c r="C485" s="144" t="s">
        <v>422</v>
      </c>
      <c r="D485" s="144" t="s">
        <v>64</v>
      </c>
      <c r="E485" s="241" t="s">
        <v>895</v>
      </c>
      <c r="F485" s="225" t="s">
        <v>43</v>
      </c>
      <c r="G485" s="149">
        <v>9</v>
      </c>
      <c r="H485" s="149">
        <v>75</v>
      </c>
      <c r="I485" s="150">
        <f t="shared" si="32"/>
        <v>92.002499999999998</v>
      </c>
      <c r="J485" s="150">
        <f t="shared" si="33"/>
        <v>828.02250000000004</v>
      </c>
    </row>
    <row r="486" spans="1:10" s="117" customFormat="1" ht="18.75" customHeight="1" outlineLevel="1">
      <c r="A486" s="138"/>
      <c r="B486" s="214" t="s">
        <v>918</v>
      </c>
      <c r="C486" s="144" t="s">
        <v>422</v>
      </c>
      <c r="D486" s="144" t="s">
        <v>64</v>
      </c>
      <c r="E486" s="241" t="s">
        <v>691</v>
      </c>
      <c r="F486" s="225" t="s">
        <v>43</v>
      </c>
      <c r="G486" s="149">
        <v>10</v>
      </c>
      <c r="H486" s="149">
        <v>112</v>
      </c>
      <c r="I486" s="150">
        <f t="shared" si="32"/>
        <v>137.3904</v>
      </c>
      <c r="J486" s="150">
        <f t="shared" si="33"/>
        <v>1373.904</v>
      </c>
    </row>
    <row r="487" spans="1:10" s="117" customFormat="1" ht="18.75" customHeight="1" outlineLevel="1">
      <c r="A487" s="138"/>
      <c r="B487" s="214" t="s">
        <v>919</v>
      </c>
      <c r="C487" s="144" t="s">
        <v>434</v>
      </c>
      <c r="D487" s="144" t="s">
        <v>64</v>
      </c>
      <c r="E487" s="241" t="s">
        <v>695</v>
      </c>
      <c r="F487" s="225" t="s">
        <v>43</v>
      </c>
      <c r="G487" s="149">
        <v>11</v>
      </c>
      <c r="H487" s="149">
        <v>149</v>
      </c>
      <c r="I487" s="150">
        <f t="shared" si="32"/>
        <v>182.7783</v>
      </c>
      <c r="J487" s="150">
        <f t="shared" si="33"/>
        <v>2010.5613000000001</v>
      </c>
    </row>
    <row r="488" spans="1:10" s="117" customFormat="1" ht="18.75" customHeight="1" outlineLevel="1">
      <c r="A488" s="138"/>
      <c r="B488" s="214" t="s">
        <v>920</v>
      </c>
      <c r="C488" s="214" t="s">
        <v>434</v>
      </c>
      <c r="D488" s="144" t="s">
        <v>64</v>
      </c>
      <c r="E488" s="241" t="s">
        <v>696</v>
      </c>
      <c r="F488" s="225" t="s">
        <v>43</v>
      </c>
      <c r="G488" s="149">
        <v>12</v>
      </c>
      <c r="H488" s="149">
        <v>186</v>
      </c>
      <c r="I488" s="150">
        <f t="shared" si="32"/>
        <v>228.1662</v>
      </c>
      <c r="J488" s="150">
        <f t="shared" si="33"/>
        <v>2737.9944</v>
      </c>
    </row>
    <row r="489" spans="1:10" s="117" customFormat="1" ht="18.75" customHeight="1" outlineLevel="1">
      <c r="A489" s="138"/>
      <c r="B489" s="238" t="s">
        <v>148</v>
      </c>
      <c r="C489" s="184"/>
      <c r="D489" s="184"/>
      <c r="E489" s="172" t="s">
        <v>21</v>
      </c>
      <c r="F489" s="223"/>
      <c r="G489" s="149"/>
      <c r="H489" s="149"/>
      <c r="I489" s="150"/>
      <c r="J489" s="150"/>
    </row>
    <row r="490" spans="1:10" s="117" customFormat="1" ht="30" outlineLevel="1">
      <c r="A490" s="138"/>
      <c r="B490" s="214" t="s">
        <v>377</v>
      </c>
      <c r="C490" s="214">
        <v>91834</v>
      </c>
      <c r="D490" s="144" t="s">
        <v>1108</v>
      </c>
      <c r="E490" s="148" t="s">
        <v>872</v>
      </c>
      <c r="F490" s="214" t="s">
        <v>56</v>
      </c>
      <c r="G490" s="149">
        <v>727.5</v>
      </c>
      <c r="H490" s="149">
        <v>9.27</v>
      </c>
      <c r="I490" s="150">
        <f t="shared" ref="I490:I500" si="34">H490*22.67%+H490</f>
        <v>11.371509</v>
      </c>
      <c r="J490" s="150">
        <f t="shared" si="33"/>
        <v>8272.7727974999998</v>
      </c>
    </row>
    <row r="491" spans="1:10" s="117" customFormat="1" ht="30" outlineLevel="1">
      <c r="A491" s="138"/>
      <c r="B491" s="214" t="s">
        <v>378</v>
      </c>
      <c r="C491" s="214">
        <v>91836</v>
      </c>
      <c r="D491" s="144" t="s">
        <v>1108</v>
      </c>
      <c r="E491" s="148" t="s">
        <v>873</v>
      </c>
      <c r="F491" s="214" t="s">
        <v>56</v>
      </c>
      <c r="G491" s="149">
        <v>300</v>
      </c>
      <c r="H491" s="149">
        <v>12.47</v>
      </c>
      <c r="I491" s="150">
        <f t="shared" si="34"/>
        <v>15.296949000000001</v>
      </c>
      <c r="J491" s="150">
        <f t="shared" si="33"/>
        <v>4589.0847000000003</v>
      </c>
    </row>
    <row r="492" spans="1:10" s="117" customFormat="1" ht="15" outlineLevel="1">
      <c r="A492" s="138"/>
      <c r="B492" s="214" t="s">
        <v>379</v>
      </c>
      <c r="C492" s="144">
        <v>93008</v>
      </c>
      <c r="D492" s="144" t="s">
        <v>1108</v>
      </c>
      <c r="E492" s="148" t="s">
        <v>874</v>
      </c>
      <c r="F492" s="144" t="s">
        <v>56</v>
      </c>
      <c r="G492" s="149">
        <v>13.9</v>
      </c>
      <c r="H492" s="149">
        <v>19.170000000000002</v>
      </c>
      <c r="I492" s="150">
        <f t="shared" si="34"/>
        <v>23.515839000000003</v>
      </c>
      <c r="J492" s="150">
        <f t="shared" si="33"/>
        <v>326.87016210000007</v>
      </c>
    </row>
    <row r="493" spans="1:10" s="117" customFormat="1" ht="18.75" customHeight="1" outlineLevel="1">
      <c r="A493" s="138"/>
      <c r="B493" s="214" t="s">
        <v>380</v>
      </c>
      <c r="C493" s="144">
        <v>93010</v>
      </c>
      <c r="D493" s="144" t="s">
        <v>1108</v>
      </c>
      <c r="E493" s="148" t="s">
        <v>875</v>
      </c>
      <c r="F493" s="144" t="s">
        <v>56</v>
      </c>
      <c r="G493" s="149">
        <v>409.3</v>
      </c>
      <c r="H493" s="149">
        <v>40.83</v>
      </c>
      <c r="I493" s="150">
        <f t="shared" si="34"/>
        <v>50.086160999999997</v>
      </c>
      <c r="J493" s="150">
        <f t="shared" si="33"/>
        <v>20500.265697299998</v>
      </c>
    </row>
    <row r="494" spans="1:10" s="117" customFormat="1" ht="18.75" customHeight="1" outlineLevel="1">
      <c r="A494" s="138"/>
      <c r="B494" s="214" t="s">
        <v>381</v>
      </c>
      <c r="C494" s="144">
        <v>93011</v>
      </c>
      <c r="D494" s="144" t="s">
        <v>1108</v>
      </c>
      <c r="E494" s="148" t="s">
        <v>876</v>
      </c>
      <c r="F494" s="144" t="s">
        <v>56</v>
      </c>
      <c r="G494" s="149">
        <v>45.1</v>
      </c>
      <c r="H494" s="149">
        <v>50.25</v>
      </c>
      <c r="I494" s="150">
        <f t="shared" si="34"/>
        <v>61.641674999999999</v>
      </c>
      <c r="J494" s="150">
        <f t="shared" si="33"/>
        <v>2780.0395425000002</v>
      </c>
    </row>
    <row r="495" spans="1:10" s="117" customFormat="1" ht="18.75" customHeight="1" outlineLevel="1">
      <c r="A495" s="138"/>
      <c r="B495" s="214" t="s">
        <v>382</v>
      </c>
      <c r="C495" s="144">
        <v>95745</v>
      </c>
      <c r="D495" s="144" t="s">
        <v>1108</v>
      </c>
      <c r="E495" s="148" t="s">
        <v>892</v>
      </c>
      <c r="F495" s="144" t="s">
        <v>56</v>
      </c>
      <c r="G495" s="149">
        <v>26.3</v>
      </c>
      <c r="H495" s="149">
        <v>42</v>
      </c>
      <c r="I495" s="150">
        <f t="shared" si="34"/>
        <v>51.5214</v>
      </c>
      <c r="J495" s="150">
        <f t="shared" si="33"/>
        <v>1355.0128199999999</v>
      </c>
    </row>
    <row r="496" spans="1:10" s="117" customFormat="1" ht="18.75" customHeight="1" outlineLevel="1">
      <c r="A496" s="138"/>
      <c r="B496" s="214" t="s">
        <v>383</v>
      </c>
      <c r="C496" s="144">
        <v>93012</v>
      </c>
      <c r="D496" s="144" t="s">
        <v>1108</v>
      </c>
      <c r="E496" s="148" t="s">
        <v>921</v>
      </c>
      <c r="F496" s="144" t="s">
        <v>56</v>
      </c>
      <c r="G496" s="149">
        <v>40.6</v>
      </c>
      <c r="H496" s="149">
        <v>76.760000000000005</v>
      </c>
      <c r="I496" s="150">
        <f t="shared" si="34"/>
        <v>94.16149200000001</v>
      </c>
      <c r="J496" s="150">
        <f t="shared" si="33"/>
        <v>3822.9565752000003</v>
      </c>
    </row>
    <row r="497" spans="1:10" s="117" customFormat="1" ht="30" outlineLevel="1">
      <c r="A497" s="138"/>
      <c r="B497" s="214" t="s">
        <v>384</v>
      </c>
      <c r="C497" s="144">
        <v>83446</v>
      </c>
      <c r="D497" s="144" t="s">
        <v>1108</v>
      </c>
      <c r="E497" s="148" t="s">
        <v>697</v>
      </c>
      <c r="F497" s="144" t="s">
        <v>43</v>
      </c>
      <c r="G497" s="149">
        <v>14</v>
      </c>
      <c r="H497" s="149">
        <v>125</v>
      </c>
      <c r="I497" s="150">
        <f t="shared" si="34"/>
        <v>153.33750000000001</v>
      </c>
      <c r="J497" s="150">
        <f t="shared" si="33"/>
        <v>2146.7249999999999</v>
      </c>
    </row>
    <row r="498" spans="1:10" s="117" customFormat="1" ht="18.75" customHeight="1" outlineLevel="1">
      <c r="A498" s="138"/>
      <c r="B498" s="214" t="s">
        <v>386</v>
      </c>
      <c r="C498" s="144">
        <v>100556</v>
      </c>
      <c r="D498" s="144" t="s">
        <v>1108</v>
      </c>
      <c r="E498" s="148" t="s">
        <v>896</v>
      </c>
      <c r="F498" s="144" t="s">
        <v>43</v>
      </c>
      <c r="G498" s="149">
        <v>2</v>
      </c>
      <c r="H498" s="149">
        <v>88</v>
      </c>
      <c r="I498" s="150">
        <f t="shared" si="34"/>
        <v>107.9496</v>
      </c>
      <c r="J498" s="150">
        <f t="shared" si="33"/>
        <v>215.89920000000001</v>
      </c>
    </row>
    <row r="499" spans="1:10" s="117" customFormat="1" ht="18.75" customHeight="1" outlineLevel="1">
      <c r="A499" s="138"/>
      <c r="B499" s="214" t="s">
        <v>387</v>
      </c>
      <c r="C499" s="144">
        <v>91940</v>
      </c>
      <c r="D499" s="144" t="s">
        <v>1108</v>
      </c>
      <c r="E499" s="148" t="s">
        <v>1128</v>
      </c>
      <c r="F499" s="144" t="s">
        <v>43</v>
      </c>
      <c r="G499" s="149">
        <v>279</v>
      </c>
      <c r="H499" s="149">
        <v>13.83</v>
      </c>
      <c r="I499" s="150">
        <f t="shared" si="34"/>
        <v>16.965261000000002</v>
      </c>
      <c r="J499" s="150">
        <f t="shared" si="33"/>
        <v>4733.3078190000006</v>
      </c>
    </row>
    <row r="500" spans="1:10" s="117" customFormat="1" ht="18.75" customHeight="1" outlineLevel="1">
      <c r="A500" s="138"/>
      <c r="B500" s="214" t="s">
        <v>388</v>
      </c>
      <c r="C500" s="144">
        <v>91937</v>
      </c>
      <c r="D500" s="144" t="s">
        <v>1108</v>
      </c>
      <c r="E500" s="148" t="s">
        <v>1106</v>
      </c>
      <c r="F500" s="144" t="s">
        <v>43</v>
      </c>
      <c r="G500" s="149">
        <v>168</v>
      </c>
      <c r="H500" s="149">
        <v>10.87</v>
      </c>
      <c r="I500" s="150">
        <f t="shared" si="34"/>
        <v>13.334228999999999</v>
      </c>
      <c r="J500" s="150">
        <f t="shared" si="33"/>
        <v>2240.1504719999998</v>
      </c>
    </row>
    <row r="501" spans="1:10" s="117" customFormat="1" ht="18.75" customHeight="1" outlineLevel="1">
      <c r="A501" s="138"/>
      <c r="B501" s="238" t="s">
        <v>149</v>
      </c>
      <c r="C501" s="184"/>
      <c r="D501" s="184"/>
      <c r="E501" s="172" t="s">
        <v>698</v>
      </c>
      <c r="F501" s="157"/>
      <c r="G501" s="149"/>
      <c r="H501" s="149"/>
      <c r="I501" s="150"/>
      <c r="J501" s="150"/>
    </row>
    <row r="502" spans="1:10" s="117" customFormat="1" ht="60" outlineLevel="1">
      <c r="A502" s="138"/>
      <c r="B502" s="214" t="s">
        <v>390</v>
      </c>
      <c r="C502" s="214">
        <v>91926</v>
      </c>
      <c r="D502" s="144" t="s">
        <v>1108</v>
      </c>
      <c r="E502" s="241" t="s">
        <v>699</v>
      </c>
      <c r="F502" s="214" t="s">
        <v>56</v>
      </c>
      <c r="G502" s="149">
        <v>8267.9</v>
      </c>
      <c r="H502" s="149">
        <v>3.84</v>
      </c>
      <c r="I502" s="150">
        <f t="shared" ref="I502:I510" si="35">H502*22.67%+H502</f>
        <v>4.710528</v>
      </c>
      <c r="J502" s="150">
        <f t="shared" si="33"/>
        <v>38946.1744512</v>
      </c>
    </row>
    <row r="503" spans="1:10" s="117" customFormat="1" ht="60" outlineLevel="1">
      <c r="A503" s="138"/>
      <c r="B503" s="214" t="s">
        <v>391</v>
      </c>
      <c r="C503" s="214">
        <v>91928</v>
      </c>
      <c r="D503" s="144" t="s">
        <v>1108</v>
      </c>
      <c r="E503" s="241" t="s">
        <v>700</v>
      </c>
      <c r="F503" s="214" t="s">
        <v>56</v>
      </c>
      <c r="G503" s="149">
        <v>266.5</v>
      </c>
      <c r="H503" s="149">
        <v>5.95</v>
      </c>
      <c r="I503" s="150">
        <f t="shared" si="35"/>
        <v>7.2988650000000002</v>
      </c>
      <c r="J503" s="150">
        <f t="shared" si="33"/>
        <v>1945.1475225000002</v>
      </c>
    </row>
    <row r="504" spans="1:10" s="117" customFormat="1" ht="60" outlineLevel="1">
      <c r="A504" s="138"/>
      <c r="B504" s="214" t="s">
        <v>392</v>
      </c>
      <c r="C504" s="214">
        <v>91930</v>
      </c>
      <c r="D504" s="144" t="s">
        <v>1108</v>
      </c>
      <c r="E504" s="241" t="s">
        <v>701</v>
      </c>
      <c r="F504" s="214" t="s">
        <v>56</v>
      </c>
      <c r="G504" s="149">
        <v>1087.4000000000001</v>
      </c>
      <c r="H504" s="149">
        <v>8.2899999999999991</v>
      </c>
      <c r="I504" s="150">
        <f t="shared" si="35"/>
        <v>10.169343</v>
      </c>
      <c r="J504" s="150">
        <f t="shared" si="33"/>
        <v>11058.143578200001</v>
      </c>
    </row>
    <row r="505" spans="1:10" s="117" customFormat="1" ht="60" outlineLevel="1">
      <c r="A505" s="138"/>
      <c r="B505" s="214" t="s">
        <v>393</v>
      </c>
      <c r="C505" s="144">
        <v>91932</v>
      </c>
      <c r="D505" s="144" t="s">
        <v>1108</v>
      </c>
      <c r="E505" s="148" t="s">
        <v>702</v>
      </c>
      <c r="F505" s="214" t="s">
        <v>56</v>
      </c>
      <c r="G505" s="149">
        <v>555.29999999999995</v>
      </c>
      <c r="H505" s="149">
        <v>14.88</v>
      </c>
      <c r="I505" s="150">
        <f t="shared" si="35"/>
        <v>18.253296000000002</v>
      </c>
      <c r="J505" s="150">
        <f t="shared" si="33"/>
        <v>10136.055268800001</v>
      </c>
    </row>
    <row r="506" spans="1:10" s="117" customFormat="1" ht="60" outlineLevel="1">
      <c r="A506" s="138"/>
      <c r="B506" s="214" t="s">
        <v>394</v>
      </c>
      <c r="C506" s="214">
        <v>91934</v>
      </c>
      <c r="D506" s="144" t="s">
        <v>1108</v>
      </c>
      <c r="E506" s="148" t="s">
        <v>703</v>
      </c>
      <c r="F506" s="214" t="s">
        <v>56</v>
      </c>
      <c r="G506" s="149">
        <v>299.89999999999998</v>
      </c>
      <c r="H506" s="149">
        <v>21.46</v>
      </c>
      <c r="I506" s="150">
        <f t="shared" si="35"/>
        <v>26.324982000000002</v>
      </c>
      <c r="J506" s="150">
        <f t="shared" si="33"/>
        <v>7894.8621018000003</v>
      </c>
    </row>
    <row r="507" spans="1:10" s="117" customFormat="1" ht="60" outlineLevel="1">
      <c r="A507" s="138"/>
      <c r="B507" s="214" t="s">
        <v>395</v>
      </c>
      <c r="C507" s="214">
        <v>92983</v>
      </c>
      <c r="D507" s="144" t="s">
        <v>1108</v>
      </c>
      <c r="E507" s="148" t="s">
        <v>704</v>
      </c>
      <c r="F507" s="214" t="s">
        <v>56</v>
      </c>
      <c r="G507" s="149">
        <v>196.5</v>
      </c>
      <c r="H507" s="149">
        <v>26.3</v>
      </c>
      <c r="I507" s="150">
        <f t="shared" si="35"/>
        <v>32.262210000000003</v>
      </c>
      <c r="J507" s="150">
        <f t="shared" si="33"/>
        <v>6339.5242650000009</v>
      </c>
    </row>
    <row r="508" spans="1:10" s="117" customFormat="1" ht="60" outlineLevel="1">
      <c r="A508" s="138"/>
      <c r="B508" s="214" t="s">
        <v>396</v>
      </c>
      <c r="C508" s="214">
        <v>92987</v>
      </c>
      <c r="D508" s="144" t="s">
        <v>1108</v>
      </c>
      <c r="E508" s="148" t="s">
        <v>705</v>
      </c>
      <c r="F508" s="214" t="s">
        <v>56</v>
      </c>
      <c r="G508" s="149">
        <v>607.20000000000005</v>
      </c>
      <c r="H508" s="149">
        <v>35</v>
      </c>
      <c r="I508" s="150">
        <f t="shared" si="35"/>
        <v>42.9345</v>
      </c>
      <c r="J508" s="150">
        <f t="shared" si="33"/>
        <v>26069.828400000002</v>
      </c>
    </row>
    <row r="509" spans="1:10" s="117" customFormat="1" ht="60" outlineLevel="1">
      <c r="A509" s="138"/>
      <c r="B509" s="214" t="s">
        <v>397</v>
      </c>
      <c r="C509" s="214">
        <v>92991</v>
      </c>
      <c r="D509" s="144" t="s">
        <v>1108</v>
      </c>
      <c r="E509" s="148" t="s">
        <v>706</v>
      </c>
      <c r="F509" s="214" t="s">
        <v>56</v>
      </c>
      <c r="G509" s="149">
        <v>59.8</v>
      </c>
      <c r="H509" s="149">
        <v>48</v>
      </c>
      <c r="I509" s="150">
        <f t="shared" si="35"/>
        <v>58.881599999999999</v>
      </c>
      <c r="J509" s="150">
        <f t="shared" si="33"/>
        <v>3521.1196799999998</v>
      </c>
    </row>
    <row r="510" spans="1:10" s="117" customFormat="1" ht="60" outlineLevel="1">
      <c r="A510" s="138"/>
      <c r="B510" s="214" t="s">
        <v>398</v>
      </c>
      <c r="C510" s="214">
        <v>92995</v>
      </c>
      <c r="D510" s="144" t="s">
        <v>1108</v>
      </c>
      <c r="E510" s="148" t="s">
        <v>891</v>
      </c>
      <c r="F510" s="214" t="s">
        <v>56</v>
      </c>
      <c r="G510" s="149">
        <v>184.3</v>
      </c>
      <c r="H510" s="149">
        <v>89</v>
      </c>
      <c r="I510" s="150">
        <f t="shared" si="35"/>
        <v>109.1763</v>
      </c>
      <c r="J510" s="150">
        <f t="shared" si="33"/>
        <v>20121.19209</v>
      </c>
    </row>
    <row r="511" spans="1:10" s="117" customFormat="1" ht="18.75" customHeight="1" outlineLevel="1">
      <c r="A511" s="138"/>
      <c r="B511" s="238" t="s">
        <v>150</v>
      </c>
      <c r="C511" s="214"/>
      <c r="D511" s="214"/>
      <c r="E511" s="172" t="s">
        <v>707</v>
      </c>
      <c r="F511" s="214"/>
      <c r="G511" s="149"/>
      <c r="H511" s="149"/>
      <c r="I511" s="150"/>
      <c r="J511" s="150"/>
    </row>
    <row r="512" spans="1:10" s="117" customFormat="1" ht="18.75" customHeight="1" outlineLevel="1">
      <c r="A512" s="138"/>
      <c r="B512" s="144" t="s">
        <v>399</v>
      </c>
      <c r="C512" s="214" t="s">
        <v>389</v>
      </c>
      <c r="D512" s="144" t="s">
        <v>64</v>
      </c>
      <c r="E512" s="148" t="s">
        <v>880</v>
      </c>
      <c r="F512" s="214" t="s">
        <v>56</v>
      </c>
      <c r="G512" s="149">
        <v>86.1</v>
      </c>
      <c r="H512" s="149">
        <v>65</v>
      </c>
      <c r="I512" s="150">
        <f t="shared" ref="I512" si="36">H512*22.67%+H512</f>
        <v>79.735500000000002</v>
      </c>
      <c r="J512" s="150">
        <f t="shared" si="33"/>
        <v>6865.2265499999994</v>
      </c>
    </row>
    <row r="513" spans="1:10" s="117" customFormat="1" ht="18.75" customHeight="1" outlineLevel="1">
      <c r="A513" s="138"/>
      <c r="B513" s="238" t="s">
        <v>151</v>
      </c>
      <c r="C513" s="184"/>
      <c r="D513" s="184"/>
      <c r="E513" s="172" t="s">
        <v>708</v>
      </c>
      <c r="F513" s="157"/>
      <c r="G513" s="149"/>
      <c r="H513" s="149"/>
      <c r="I513" s="150"/>
      <c r="J513" s="150"/>
    </row>
    <row r="514" spans="1:10" s="117" customFormat="1" ht="18.75" customHeight="1" outlineLevel="1">
      <c r="A514" s="138"/>
      <c r="B514" s="144" t="s">
        <v>400</v>
      </c>
      <c r="C514" s="214">
        <v>91996</v>
      </c>
      <c r="D514" s="144" t="s">
        <v>1108</v>
      </c>
      <c r="E514" s="148" t="s">
        <v>882</v>
      </c>
      <c r="F514" s="214" t="s">
        <v>43</v>
      </c>
      <c r="G514" s="149">
        <v>143</v>
      </c>
      <c r="H514" s="149">
        <v>28</v>
      </c>
      <c r="I514" s="150">
        <f t="shared" ref="I514:I531" si="37">H514*22.67%+H514</f>
        <v>34.3476</v>
      </c>
      <c r="J514" s="150">
        <f t="shared" si="33"/>
        <v>4911.7067999999999</v>
      </c>
    </row>
    <row r="515" spans="1:10" s="117" customFormat="1" ht="18.75" customHeight="1" outlineLevel="1">
      <c r="A515" s="138"/>
      <c r="B515" s="144" t="s">
        <v>401</v>
      </c>
      <c r="C515" s="214">
        <v>91997</v>
      </c>
      <c r="D515" s="144" t="s">
        <v>1108</v>
      </c>
      <c r="E515" s="148" t="s">
        <v>881</v>
      </c>
      <c r="F515" s="214" t="s">
        <v>43</v>
      </c>
      <c r="G515" s="149">
        <v>34</v>
      </c>
      <c r="H515" s="149">
        <v>30.1</v>
      </c>
      <c r="I515" s="150">
        <f t="shared" si="37"/>
        <v>36.923670000000001</v>
      </c>
      <c r="J515" s="150">
        <f t="shared" si="33"/>
        <v>1255.4047800000001</v>
      </c>
    </row>
    <row r="516" spans="1:10" s="117" customFormat="1" ht="18.75" customHeight="1" outlineLevel="1">
      <c r="A516" s="138"/>
      <c r="B516" s="144" t="s">
        <v>402</v>
      </c>
      <c r="C516" s="144">
        <v>92002</v>
      </c>
      <c r="D516" s="144" t="s">
        <v>1108</v>
      </c>
      <c r="E516" s="148" t="s">
        <v>883</v>
      </c>
      <c r="F516" s="214" t="s">
        <v>43</v>
      </c>
      <c r="G516" s="149">
        <v>6</v>
      </c>
      <c r="H516" s="149">
        <v>38.979999999999997</v>
      </c>
      <c r="I516" s="150">
        <f t="shared" si="37"/>
        <v>47.816765999999994</v>
      </c>
      <c r="J516" s="150">
        <f t="shared" si="33"/>
        <v>286.90059599999995</v>
      </c>
    </row>
    <row r="517" spans="1:10" s="117" customFormat="1" ht="18.75" customHeight="1" outlineLevel="1">
      <c r="A517" s="138"/>
      <c r="B517" s="144" t="s">
        <v>403</v>
      </c>
      <c r="C517" s="144">
        <v>92023</v>
      </c>
      <c r="D517" s="144" t="s">
        <v>1108</v>
      </c>
      <c r="E517" s="241" t="s">
        <v>878</v>
      </c>
      <c r="F517" s="214" t="s">
        <v>43</v>
      </c>
      <c r="G517" s="149">
        <v>37</v>
      </c>
      <c r="H517" s="149">
        <v>41.69</v>
      </c>
      <c r="I517" s="150">
        <f t="shared" si="37"/>
        <v>51.141123</v>
      </c>
      <c r="J517" s="150">
        <f t="shared" si="33"/>
        <v>1892.2215510000001</v>
      </c>
    </row>
    <row r="518" spans="1:10" s="117" customFormat="1" ht="18.75" customHeight="1" outlineLevel="1">
      <c r="A518" s="138"/>
      <c r="B518" s="144" t="s">
        <v>404</v>
      </c>
      <c r="C518" s="144">
        <v>92027</v>
      </c>
      <c r="D518" s="144" t="s">
        <v>1108</v>
      </c>
      <c r="E518" s="241" t="s">
        <v>890</v>
      </c>
      <c r="F518" s="214" t="s">
        <v>43</v>
      </c>
      <c r="G518" s="149">
        <v>4</v>
      </c>
      <c r="H518" s="149">
        <v>55.43</v>
      </c>
      <c r="I518" s="150">
        <f t="shared" si="37"/>
        <v>67.995981</v>
      </c>
      <c r="J518" s="150">
        <f t="shared" si="33"/>
        <v>271.983924</v>
      </c>
    </row>
    <row r="519" spans="1:10" s="117" customFormat="1" ht="18.75" customHeight="1" outlineLevel="1">
      <c r="A519" s="138"/>
      <c r="B519" s="144" t="s">
        <v>405</v>
      </c>
      <c r="C519" s="214">
        <v>92023</v>
      </c>
      <c r="D519" s="144" t="s">
        <v>1108</v>
      </c>
      <c r="E519" s="241" t="s">
        <v>709</v>
      </c>
      <c r="F519" s="214" t="s">
        <v>43</v>
      </c>
      <c r="G519" s="149">
        <v>15</v>
      </c>
      <c r="H519" s="149">
        <v>41.69</v>
      </c>
      <c r="I519" s="150">
        <f t="shared" si="37"/>
        <v>51.141123</v>
      </c>
      <c r="J519" s="150">
        <f t="shared" si="33"/>
        <v>767.11684500000001</v>
      </c>
    </row>
    <row r="520" spans="1:10" s="117" customFormat="1" ht="18.75" customHeight="1" outlineLevel="1">
      <c r="A520" s="138"/>
      <c r="B520" s="144" t="s">
        <v>406</v>
      </c>
      <c r="C520" s="144">
        <v>91953</v>
      </c>
      <c r="D520" s="144" t="s">
        <v>1108</v>
      </c>
      <c r="E520" s="241" t="s">
        <v>710</v>
      </c>
      <c r="F520" s="214" t="s">
        <v>43</v>
      </c>
      <c r="G520" s="149">
        <v>11</v>
      </c>
      <c r="H520" s="149">
        <v>23.51</v>
      </c>
      <c r="I520" s="150">
        <f t="shared" si="37"/>
        <v>28.839717</v>
      </c>
      <c r="J520" s="150">
        <f t="shared" si="33"/>
        <v>317.23688700000002</v>
      </c>
    </row>
    <row r="521" spans="1:10" s="117" customFormat="1" ht="18.75" customHeight="1" outlineLevel="1">
      <c r="A521" s="138"/>
      <c r="B521" s="144" t="s">
        <v>407</v>
      </c>
      <c r="C521" s="214">
        <v>91959</v>
      </c>
      <c r="D521" s="144" t="s">
        <v>1108</v>
      </c>
      <c r="E521" s="241" t="s">
        <v>711</v>
      </c>
      <c r="F521" s="214" t="s">
        <v>43</v>
      </c>
      <c r="G521" s="149">
        <v>4</v>
      </c>
      <c r="H521" s="149">
        <v>37.25</v>
      </c>
      <c r="I521" s="150">
        <f t="shared" si="37"/>
        <v>45.694575</v>
      </c>
      <c r="J521" s="150">
        <f t="shared" si="33"/>
        <v>182.7783</v>
      </c>
    </row>
    <row r="522" spans="1:10" s="117" customFormat="1" ht="18.75" customHeight="1" outlineLevel="1">
      <c r="A522" s="138"/>
      <c r="B522" s="144" t="s">
        <v>408</v>
      </c>
      <c r="C522" s="144">
        <v>91967</v>
      </c>
      <c r="D522" s="144" t="s">
        <v>1108</v>
      </c>
      <c r="E522" s="241" t="s">
        <v>877</v>
      </c>
      <c r="F522" s="214" t="s">
        <v>43</v>
      </c>
      <c r="G522" s="149">
        <v>1</v>
      </c>
      <c r="H522" s="149">
        <v>50.98</v>
      </c>
      <c r="I522" s="150">
        <f t="shared" si="37"/>
        <v>62.537165999999999</v>
      </c>
      <c r="J522" s="150">
        <f t="shared" si="33"/>
        <v>62.537165999999999</v>
      </c>
    </row>
    <row r="523" spans="1:10" s="117" customFormat="1" ht="18.75" customHeight="1" outlineLevel="1">
      <c r="A523" s="138"/>
      <c r="B523" s="144" t="s">
        <v>409</v>
      </c>
      <c r="C523" s="214">
        <v>91996</v>
      </c>
      <c r="D523" s="144" t="s">
        <v>1108</v>
      </c>
      <c r="E523" s="241" t="s">
        <v>897</v>
      </c>
      <c r="F523" s="214" t="s">
        <v>43</v>
      </c>
      <c r="G523" s="149">
        <v>12</v>
      </c>
      <c r="H523" s="149">
        <v>28</v>
      </c>
      <c r="I523" s="150">
        <f t="shared" si="37"/>
        <v>34.3476</v>
      </c>
      <c r="J523" s="150">
        <f t="shared" si="33"/>
        <v>412.1712</v>
      </c>
    </row>
    <row r="524" spans="1:10" s="117" customFormat="1" ht="18.75" customHeight="1" outlineLevel="1">
      <c r="A524" s="138"/>
      <c r="B524" s="144" t="s">
        <v>410</v>
      </c>
      <c r="C524" s="144">
        <v>97586</v>
      </c>
      <c r="D524" s="144" t="s">
        <v>1108</v>
      </c>
      <c r="E524" s="148" t="s">
        <v>712</v>
      </c>
      <c r="F524" s="144" t="s">
        <v>43</v>
      </c>
      <c r="G524" s="149">
        <v>8</v>
      </c>
      <c r="H524" s="149">
        <v>174.76</v>
      </c>
      <c r="I524" s="150">
        <f t="shared" si="37"/>
        <v>214.37809199999998</v>
      </c>
      <c r="J524" s="150">
        <f t="shared" si="33"/>
        <v>1715.0247359999998</v>
      </c>
    </row>
    <row r="525" spans="1:10" s="117" customFormat="1" ht="18.75" customHeight="1" outlineLevel="1">
      <c r="A525" s="138"/>
      <c r="B525" s="144" t="s">
        <v>411</v>
      </c>
      <c r="C525" s="144" t="s">
        <v>426</v>
      </c>
      <c r="D525" s="144" t="s">
        <v>64</v>
      </c>
      <c r="E525" s="148" t="s">
        <v>713</v>
      </c>
      <c r="F525" s="144" t="s">
        <v>43</v>
      </c>
      <c r="G525" s="149">
        <v>18</v>
      </c>
      <c r="H525" s="149">
        <v>212</v>
      </c>
      <c r="I525" s="150">
        <f t="shared" si="37"/>
        <v>260.06040000000002</v>
      </c>
      <c r="J525" s="150">
        <f t="shared" si="33"/>
        <v>4681.0871999999999</v>
      </c>
    </row>
    <row r="526" spans="1:10" s="117" customFormat="1" ht="18.75" customHeight="1" outlineLevel="1">
      <c r="A526" s="138"/>
      <c r="B526" s="144" t="s">
        <v>412</v>
      </c>
      <c r="C526" s="144" t="s">
        <v>427</v>
      </c>
      <c r="D526" s="144" t="s">
        <v>64</v>
      </c>
      <c r="E526" s="148" t="s">
        <v>714</v>
      </c>
      <c r="F526" s="144" t="s">
        <v>43</v>
      </c>
      <c r="G526" s="149">
        <v>102</v>
      </c>
      <c r="H526" s="149">
        <v>245</v>
      </c>
      <c r="I526" s="150">
        <f t="shared" si="37"/>
        <v>300.54149999999998</v>
      </c>
      <c r="J526" s="150">
        <f t="shared" si="33"/>
        <v>30655.233</v>
      </c>
    </row>
    <row r="527" spans="1:10" s="117" customFormat="1" ht="18.75" customHeight="1" outlineLevel="1">
      <c r="A527" s="138"/>
      <c r="B527" s="144" t="s">
        <v>413</v>
      </c>
      <c r="C527" s="144" t="s">
        <v>424</v>
      </c>
      <c r="D527" s="144" t="s">
        <v>64</v>
      </c>
      <c r="E527" s="148" t="s">
        <v>715</v>
      </c>
      <c r="F527" s="144" t="s">
        <v>43</v>
      </c>
      <c r="G527" s="149">
        <v>40</v>
      </c>
      <c r="H527" s="149">
        <v>275</v>
      </c>
      <c r="I527" s="150">
        <f t="shared" si="37"/>
        <v>337.34249999999997</v>
      </c>
      <c r="J527" s="150">
        <f t="shared" si="33"/>
        <v>13493.699999999999</v>
      </c>
    </row>
    <row r="528" spans="1:10" s="117" customFormat="1" ht="18.75" customHeight="1" outlineLevel="1">
      <c r="A528" s="138"/>
      <c r="B528" s="144" t="s">
        <v>414</v>
      </c>
      <c r="C528" s="144" t="s">
        <v>425</v>
      </c>
      <c r="D528" s="144" t="s">
        <v>64</v>
      </c>
      <c r="E528" s="148" t="s">
        <v>716</v>
      </c>
      <c r="F528" s="144" t="s">
        <v>43</v>
      </c>
      <c r="G528" s="149">
        <v>9</v>
      </c>
      <c r="H528" s="149">
        <v>125</v>
      </c>
      <c r="I528" s="150">
        <f t="shared" si="37"/>
        <v>153.33750000000001</v>
      </c>
      <c r="J528" s="150">
        <f t="shared" si="33"/>
        <v>1380.0375000000001</v>
      </c>
    </row>
    <row r="529" spans="1:10" s="117" customFormat="1" ht="18.75" customHeight="1" outlineLevel="1">
      <c r="A529" s="138"/>
      <c r="B529" s="144" t="s">
        <v>415</v>
      </c>
      <c r="C529" s="144" t="s">
        <v>159</v>
      </c>
      <c r="D529" s="144" t="s">
        <v>64</v>
      </c>
      <c r="E529" s="148" t="s">
        <v>717</v>
      </c>
      <c r="F529" s="214" t="s">
        <v>43</v>
      </c>
      <c r="G529" s="149">
        <v>4</v>
      </c>
      <c r="H529" s="149">
        <v>518</v>
      </c>
      <c r="I529" s="150">
        <f t="shared" si="37"/>
        <v>635.43060000000003</v>
      </c>
      <c r="J529" s="150">
        <f t="shared" si="33"/>
        <v>2541.7224000000001</v>
      </c>
    </row>
    <row r="530" spans="1:10" ht="18.75" customHeight="1" outlineLevel="1">
      <c r="A530" s="138"/>
      <c r="B530" s="144" t="s">
        <v>416</v>
      </c>
      <c r="C530" s="144" t="s">
        <v>159</v>
      </c>
      <c r="D530" s="144" t="s">
        <v>64</v>
      </c>
      <c r="E530" s="148" t="s">
        <v>718</v>
      </c>
      <c r="F530" s="214" t="s">
        <v>43</v>
      </c>
      <c r="G530" s="149">
        <v>1</v>
      </c>
      <c r="H530" s="149">
        <v>750</v>
      </c>
      <c r="I530" s="150">
        <f t="shared" si="37"/>
        <v>920.02499999999998</v>
      </c>
      <c r="J530" s="150">
        <f t="shared" si="33"/>
        <v>920.02499999999998</v>
      </c>
    </row>
    <row r="531" spans="1:10" ht="18.75" customHeight="1" outlineLevel="1">
      <c r="A531" s="138"/>
      <c r="B531" s="144" t="s">
        <v>417</v>
      </c>
      <c r="C531" s="144" t="s">
        <v>423</v>
      </c>
      <c r="D531" s="144" t="s">
        <v>64</v>
      </c>
      <c r="E531" s="148" t="s">
        <v>719</v>
      </c>
      <c r="F531" s="214" t="s">
        <v>43</v>
      </c>
      <c r="G531" s="149">
        <v>16</v>
      </c>
      <c r="H531" s="149">
        <v>75</v>
      </c>
      <c r="I531" s="150">
        <f t="shared" si="37"/>
        <v>92.002499999999998</v>
      </c>
      <c r="J531" s="150">
        <f t="shared" si="33"/>
        <v>1472.04</v>
      </c>
    </row>
    <row r="532" spans="1:10" ht="20.100000000000001" customHeight="1" outlineLevel="1">
      <c r="A532" s="138"/>
      <c r="B532" s="169"/>
      <c r="C532" s="170"/>
      <c r="D532" s="170"/>
      <c r="E532" s="170"/>
      <c r="F532" s="170"/>
      <c r="G532" s="171"/>
      <c r="H532" s="171"/>
      <c r="I532" s="172" t="s">
        <v>1144</v>
      </c>
      <c r="J532" s="189">
        <f>J463+J464+J465+J466+J468+J469+J470+J471+J472+J473+J474+J475+J476+J477+J478+J479+J480+J481+J482+J483+J484+J485+J486+J487+J488+J490+J491+J492+J493+J494+J495+J496+J497+J498+J499+J500+J502+J503+J504+J505+J506+J507+J508+J509+J510+J512+J514+J515+J516+J517+J518+J519+J520+J521+J522+J523+J524+J525+J526+J527+J528+J529+J530+J531</f>
        <v>389106.91172610008</v>
      </c>
    </row>
    <row r="533" spans="1:10" ht="18.75" customHeight="1">
      <c r="A533" s="138"/>
      <c r="B533" s="173"/>
      <c r="C533" s="173"/>
      <c r="D533" s="173"/>
      <c r="E533" s="174"/>
      <c r="F533" s="173"/>
      <c r="G533" s="175"/>
      <c r="H533" s="176"/>
      <c r="I533" s="177"/>
      <c r="J533" s="150"/>
    </row>
    <row r="534" spans="1:10" ht="18.75" customHeight="1">
      <c r="A534" s="138"/>
      <c r="B534" s="227">
        <v>19</v>
      </c>
      <c r="C534" s="227"/>
      <c r="D534" s="227"/>
      <c r="E534" s="242" t="s">
        <v>152</v>
      </c>
      <c r="F534" s="243"/>
      <c r="G534" s="244"/>
      <c r="H534" s="244"/>
      <c r="I534" s="231"/>
      <c r="J534" s="150"/>
    </row>
    <row r="535" spans="1:10" ht="18.75" customHeight="1" outlineLevel="1">
      <c r="A535" s="138"/>
      <c r="B535" s="225" t="s">
        <v>436</v>
      </c>
      <c r="C535" s="145">
        <v>89865</v>
      </c>
      <c r="D535" s="145" t="s">
        <v>1108</v>
      </c>
      <c r="E535" s="232" t="s">
        <v>994</v>
      </c>
      <c r="F535" s="225" t="s">
        <v>56</v>
      </c>
      <c r="G535" s="149">
        <v>120.3</v>
      </c>
      <c r="H535" s="149">
        <v>16.2</v>
      </c>
      <c r="I535" s="150">
        <f>H535*22.67%+H535</f>
        <v>19.872540000000001</v>
      </c>
      <c r="J535" s="150">
        <f t="shared" si="33"/>
        <v>2390.6665619999999</v>
      </c>
    </row>
    <row r="536" spans="1:10" ht="18.75" customHeight="1" outlineLevel="1">
      <c r="A536" s="138"/>
      <c r="B536" s="225" t="s">
        <v>170</v>
      </c>
      <c r="C536" s="145">
        <v>89485</v>
      </c>
      <c r="D536" s="145" t="s">
        <v>1108</v>
      </c>
      <c r="E536" s="157" t="s">
        <v>1001</v>
      </c>
      <c r="F536" s="145" t="s">
        <v>43</v>
      </c>
      <c r="G536" s="149">
        <v>23</v>
      </c>
      <c r="H536" s="149">
        <v>5.75</v>
      </c>
      <c r="I536" s="150">
        <f>H536*22.67%+H536</f>
        <v>7.0535250000000005</v>
      </c>
      <c r="J536" s="150">
        <f t="shared" si="33"/>
        <v>162.231075</v>
      </c>
    </row>
    <row r="537" spans="1:10" ht="18.75" customHeight="1" outlineLevel="1">
      <c r="A537" s="138"/>
      <c r="B537" s="225" t="s">
        <v>438</v>
      </c>
      <c r="C537" s="145">
        <v>89866</v>
      </c>
      <c r="D537" s="145" t="s">
        <v>1108</v>
      </c>
      <c r="E537" s="157" t="s">
        <v>1072</v>
      </c>
      <c r="F537" s="145" t="s">
        <v>43</v>
      </c>
      <c r="G537" s="149">
        <v>28</v>
      </c>
      <c r="H537" s="149">
        <v>6.37</v>
      </c>
      <c r="I537" s="150">
        <f>H537*22.67%+H537</f>
        <v>7.8140790000000004</v>
      </c>
      <c r="J537" s="150">
        <f t="shared" si="33"/>
        <v>218.79421200000002</v>
      </c>
    </row>
    <row r="538" spans="1:10" ht="18.75" customHeight="1" outlineLevel="1">
      <c r="A538" s="138"/>
      <c r="B538" s="225" t="s">
        <v>439</v>
      </c>
      <c r="C538" s="145">
        <v>89869</v>
      </c>
      <c r="D538" s="145" t="s">
        <v>1108</v>
      </c>
      <c r="E538" s="157" t="s">
        <v>1014</v>
      </c>
      <c r="F538" s="145" t="s">
        <v>43</v>
      </c>
      <c r="G538" s="149">
        <v>6</v>
      </c>
      <c r="H538" s="149">
        <v>8.9499999999999993</v>
      </c>
      <c r="I538" s="150">
        <f>H538*22.67%+H538</f>
        <v>10.978964999999999</v>
      </c>
      <c r="J538" s="150">
        <f t="shared" si="33"/>
        <v>65.873789999999985</v>
      </c>
    </row>
    <row r="539" spans="1:10" s="117" customFormat="1" ht="18.75" customHeight="1" outlineLevel="1">
      <c r="A539" s="138"/>
      <c r="B539" s="169"/>
      <c r="C539" s="170"/>
      <c r="D539" s="170"/>
      <c r="E539" s="170"/>
      <c r="F539" s="170"/>
      <c r="G539" s="171"/>
      <c r="H539" s="171"/>
      <c r="I539" s="172" t="s">
        <v>1144</v>
      </c>
      <c r="J539" s="189">
        <f>J535+J536+J537+J538</f>
        <v>2837.5656389999999</v>
      </c>
    </row>
    <row r="540" spans="1:10" s="117" customFormat="1" ht="18.75" customHeight="1">
      <c r="A540" s="138"/>
      <c r="B540" s="173"/>
      <c r="C540" s="173"/>
      <c r="D540" s="173"/>
      <c r="E540" s="174"/>
      <c r="F540" s="173"/>
      <c r="G540" s="175"/>
      <c r="H540" s="176"/>
      <c r="I540" s="177"/>
      <c r="J540" s="150"/>
    </row>
    <row r="541" spans="1:10" ht="18.75" customHeight="1">
      <c r="A541" s="138"/>
      <c r="B541" s="227">
        <v>20</v>
      </c>
      <c r="C541" s="227"/>
      <c r="D541" s="227"/>
      <c r="E541" s="242" t="s">
        <v>720</v>
      </c>
      <c r="F541" s="243"/>
      <c r="G541" s="182"/>
      <c r="H541" s="182"/>
      <c r="I541" s="180"/>
      <c r="J541" s="150"/>
    </row>
    <row r="542" spans="1:10" ht="18.75" customHeight="1" outlineLevel="1">
      <c r="A542" s="138"/>
      <c r="B542" s="221" t="s">
        <v>14</v>
      </c>
      <c r="C542" s="185"/>
      <c r="D542" s="185"/>
      <c r="E542" s="172" t="s">
        <v>721</v>
      </c>
      <c r="F542" s="232"/>
      <c r="G542" s="188"/>
      <c r="H542" s="188"/>
      <c r="I542" s="186"/>
      <c r="J542" s="150"/>
    </row>
    <row r="543" spans="1:10" ht="18.75" customHeight="1" outlineLevel="1">
      <c r="A543" s="138"/>
      <c r="B543" s="225" t="s">
        <v>441</v>
      </c>
      <c r="C543" s="144">
        <v>98302</v>
      </c>
      <c r="D543" s="145" t="s">
        <v>1108</v>
      </c>
      <c r="E543" s="152" t="s">
        <v>722</v>
      </c>
      <c r="F543" s="225" t="s">
        <v>723</v>
      </c>
      <c r="G543" s="149">
        <v>3</v>
      </c>
      <c r="H543" s="149">
        <v>1045.3900000000001</v>
      </c>
      <c r="I543" s="150">
        <f>H543*22.67%+H543</f>
        <v>1282.3799130000002</v>
      </c>
      <c r="J543" s="150">
        <f t="shared" ref="J543:J605" si="38">G543*I543</f>
        <v>3847.1397390000006</v>
      </c>
    </row>
    <row r="544" spans="1:10" ht="18.75" customHeight="1" outlineLevel="1">
      <c r="A544" s="138"/>
      <c r="B544" s="225" t="s">
        <v>518</v>
      </c>
      <c r="C544" s="144"/>
      <c r="D544" s="144" t="s">
        <v>496</v>
      </c>
      <c r="E544" s="152" t="s">
        <v>1078</v>
      </c>
      <c r="F544" s="225" t="s">
        <v>723</v>
      </c>
      <c r="G544" s="149">
        <v>1</v>
      </c>
      <c r="H544" s="149">
        <v>3399</v>
      </c>
      <c r="I544" s="150">
        <f t="shared" ref="I544:I556" si="39">H544*22.67%+H544</f>
        <v>4169.5532999999996</v>
      </c>
      <c r="J544" s="150">
        <f t="shared" si="38"/>
        <v>4169.5532999999996</v>
      </c>
    </row>
    <row r="545" spans="1:10" ht="18.75" customHeight="1" outlineLevel="1">
      <c r="A545" s="138"/>
      <c r="B545" s="225" t="s">
        <v>519</v>
      </c>
      <c r="C545" s="144" t="s">
        <v>432</v>
      </c>
      <c r="D545" s="144" t="s">
        <v>64</v>
      </c>
      <c r="E545" s="152" t="s">
        <v>724</v>
      </c>
      <c r="F545" s="225" t="s">
        <v>723</v>
      </c>
      <c r="G545" s="149">
        <v>2</v>
      </c>
      <c r="H545" s="149">
        <v>78</v>
      </c>
      <c r="I545" s="150">
        <f t="shared" si="39"/>
        <v>95.682600000000008</v>
      </c>
      <c r="J545" s="150">
        <f t="shared" si="38"/>
        <v>191.36520000000002</v>
      </c>
    </row>
    <row r="546" spans="1:10" ht="18.75" customHeight="1" outlineLevel="1">
      <c r="A546" s="138"/>
      <c r="B546" s="225" t="s">
        <v>520</v>
      </c>
      <c r="C546" s="144" t="s">
        <v>432</v>
      </c>
      <c r="D546" s="144" t="s">
        <v>64</v>
      </c>
      <c r="E546" s="152" t="s">
        <v>725</v>
      </c>
      <c r="F546" s="225" t="s">
        <v>723</v>
      </c>
      <c r="G546" s="149">
        <v>1</v>
      </c>
      <c r="H546" s="149">
        <v>248</v>
      </c>
      <c r="I546" s="150">
        <f t="shared" si="39"/>
        <v>304.22160000000002</v>
      </c>
      <c r="J546" s="150">
        <f t="shared" si="38"/>
        <v>304.22160000000002</v>
      </c>
    </row>
    <row r="547" spans="1:10" ht="18.75" customHeight="1" outlineLevel="1">
      <c r="A547" s="138"/>
      <c r="B547" s="225" t="s">
        <v>521</v>
      </c>
      <c r="C547" s="144" t="s">
        <v>432</v>
      </c>
      <c r="D547" s="144" t="s">
        <v>64</v>
      </c>
      <c r="E547" s="152" t="s">
        <v>726</v>
      </c>
      <c r="F547" s="225" t="s">
        <v>723</v>
      </c>
      <c r="G547" s="149">
        <v>2</v>
      </c>
      <c r="H547" s="149">
        <v>189</v>
      </c>
      <c r="I547" s="150">
        <f t="shared" si="39"/>
        <v>231.84629999999999</v>
      </c>
      <c r="J547" s="150">
        <f t="shared" si="38"/>
        <v>463.69259999999997</v>
      </c>
    </row>
    <row r="548" spans="1:10" ht="18.75" customHeight="1" outlineLevel="1">
      <c r="A548" s="138"/>
      <c r="B548" s="225" t="s">
        <v>727</v>
      </c>
      <c r="C548" s="144" t="s">
        <v>432</v>
      </c>
      <c r="D548" s="144" t="s">
        <v>64</v>
      </c>
      <c r="E548" s="152" t="s">
        <v>728</v>
      </c>
      <c r="F548" s="225" t="s">
        <v>723</v>
      </c>
      <c r="G548" s="149">
        <v>1</v>
      </c>
      <c r="H548" s="149">
        <v>167.8</v>
      </c>
      <c r="I548" s="150">
        <f t="shared" si="39"/>
        <v>205.84026</v>
      </c>
      <c r="J548" s="150">
        <f t="shared" si="38"/>
        <v>205.84026</v>
      </c>
    </row>
    <row r="549" spans="1:10" ht="18.75" customHeight="1" outlineLevel="1">
      <c r="A549" s="138"/>
      <c r="B549" s="225" t="s">
        <v>729</v>
      </c>
      <c r="C549" s="144" t="s">
        <v>431</v>
      </c>
      <c r="D549" s="144" t="s">
        <v>64</v>
      </c>
      <c r="E549" s="152" t="s">
        <v>732</v>
      </c>
      <c r="F549" s="225" t="s">
        <v>723</v>
      </c>
      <c r="G549" s="149">
        <v>2</v>
      </c>
      <c r="H549" s="149">
        <v>129</v>
      </c>
      <c r="I549" s="150">
        <f t="shared" si="39"/>
        <v>158.24430000000001</v>
      </c>
      <c r="J549" s="150">
        <f t="shared" si="38"/>
        <v>316.48860000000002</v>
      </c>
    </row>
    <row r="550" spans="1:10" ht="18.75" customHeight="1" outlineLevel="1">
      <c r="A550" s="138"/>
      <c r="B550" s="225" t="s">
        <v>730</v>
      </c>
      <c r="C550" s="245"/>
      <c r="D550" s="144" t="s">
        <v>496</v>
      </c>
      <c r="E550" s="152" t="s">
        <v>900</v>
      </c>
      <c r="F550" s="225" t="s">
        <v>723</v>
      </c>
      <c r="G550" s="149">
        <v>1</v>
      </c>
      <c r="H550" s="149">
        <v>355</v>
      </c>
      <c r="I550" s="150">
        <f t="shared" si="39"/>
        <v>435.4785</v>
      </c>
      <c r="J550" s="150">
        <f t="shared" si="38"/>
        <v>435.4785</v>
      </c>
    </row>
    <row r="551" spans="1:10" ht="18.75" customHeight="1" outlineLevel="1">
      <c r="A551" s="138"/>
      <c r="B551" s="225" t="s">
        <v>731</v>
      </c>
      <c r="C551" s="144"/>
      <c r="D551" s="144" t="s">
        <v>496</v>
      </c>
      <c r="E551" s="152" t="s">
        <v>1076</v>
      </c>
      <c r="F551" s="225" t="s">
        <v>723</v>
      </c>
      <c r="G551" s="149">
        <v>2</v>
      </c>
      <c r="H551" s="149">
        <v>798</v>
      </c>
      <c r="I551" s="150">
        <f t="shared" si="39"/>
        <v>978.90660000000003</v>
      </c>
      <c r="J551" s="150">
        <f t="shared" si="38"/>
        <v>1957.8132000000001</v>
      </c>
    </row>
    <row r="552" spans="1:10" ht="18.75" customHeight="1" outlineLevel="1">
      <c r="A552" s="138"/>
      <c r="B552" s="221" t="s">
        <v>86</v>
      </c>
      <c r="C552" s="185"/>
      <c r="D552" s="185"/>
      <c r="E552" s="172" t="s">
        <v>733</v>
      </c>
      <c r="F552" s="157"/>
      <c r="G552" s="149"/>
      <c r="H552" s="149"/>
      <c r="I552" s="150"/>
      <c r="J552" s="150"/>
    </row>
    <row r="553" spans="1:10" ht="18.75" customHeight="1" outlineLevel="1">
      <c r="A553" s="138"/>
      <c r="B553" s="145" t="s">
        <v>442</v>
      </c>
      <c r="C553" s="144" t="s">
        <v>419</v>
      </c>
      <c r="D553" s="145" t="s">
        <v>64</v>
      </c>
      <c r="E553" s="148" t="s">
        <v>734</v>
      </c>
      <c r="F553" s="225" t="s">
        <v>56</v>
      </c>
      <c r="G553" s="149">
        <v>1258.9000000000001</v>
      </c>
      <c r="H553" s="149">
        <v>3.45</v>
      </c>
      <c r="I553" s="150">
        <f t="shared" si="39"/>
        <v>4.2321150000000003</v>
      </c>
      <c r="J553" s="150">
        <f t="shared" si="38"/>
        <v>5327.8095735000006</v>
      </c>
    </row>
    <row r="554" spans="1:10" ht="18.75" customHeight="1" outlineLevel="1">
      <c r="A554" s="138"/>
      <c r="B554" s="145" t="s">
        <v>443</v>
      </c>
      <c r="C554" s="145" t="s">
        <v>158</v>
      </c>
      <c r="D554" s="145" t="s">
        <v>64</v>
      </c>
      <c r="E554" s="152" t="s">
        <v>735</v>
      </c>
      <c r="F554" s="225" t="s">
        <v>56</v>
      </c>
      <c r="G554" s="149">
        <v>171.65</v>
      </c>
      <c r="H554" s="149">
        <v>2.85</v>
      </c>
      <c r="I554" s="150">
        <f t="shared" si="39"/>
        <v>3.4960950000000004</v>
      </c>
      <c r="J554" s="150">
        <f t="shared" si="38"/>
        <v>600.1047067500001</v>
      </c>
    </row>
    <row r="555" spans="1:10" ht="18.75" customHeight="1" outlineLevel="1">
      <c r="A555" s="138"/>
      <c r="B555" s="145" t="s">
        <v>444</v>
      </c>
      <c r="C555" s="145" t="s">
        <v>433</v>
      </c>
      <c r="D555" s="145" t="s">
        <v>64</v>
      </c>
      <c r="E555" s="148" t="s">
        <v>736</v>
      </c>
      <c r="F555" s="145" t="s">
        <v>723</v>
      </c>
      <c r="G555" s="149">
        <v>28</v>
      </c>
      <c r="H555" s="149">
        <v>4.8899999999999997</v>
      </c>
      <c r="I555" s="150">
        <f t="shared" si="39"/>
        <v>5.9985629999999999</v>
      </c>
      <c r="J555" s="150">
        <f t="shared" si="38"/>
        <v>167.95976400000001</v>
      </c>
    </row>
    <row r="556" spans="1:10" ht="18.75" customHeight="1" outlineLevel="1">
      <c r="A556" s="138"/>
      <c r="B556" s="221" t="s">
        <v>87</v>
      </c>
      <c r="C556" s="185"/>
      <c r="D556" s="185"/>
      <c r="E556" s="172" t="s">
        <v>737</v>
      </c>
      <c r="F556" s="157"/>
      <c r="G556" s="149">
        <v>0</v>
      </c>
      <c r="H556" s="149"/>
      <c r="I556" s="150">
        <f t="shared" si="39"/>
        <v>0</v>
      </c>
      <c r="J556" s="150"/>
    </row>
    <row r="557" spans="1:10" ht="18.75" customHeight="1" outlineLevel="1">
      <c r="A557" s="138"/>
      <c r="B557" s="225" t="s">
        <v>445</v>
      </c>
      <c r="C557" s="145">
        <v>98307</v>
      </c>
      <c r="D557" s="145" t="s">
        <v>1108</v>
      </c>
      <c r="E557" s="152" t="s">
        <v>1094</v>
      </c>
      <c r="F557" s="145" t="s">
        <v>723</v>
      </c>
      <c r="G557" s="149">
        <v>28</v>
      </c>
      <c r="H557" s="149">
        <v>43.3</v>
      </c>
      <c r="I557" s="150">
        <f>H557*22.67%+H557</f>
        <v>53.116109999999999</v>
      </c>
      <c r="J557" s="150">
        <f t="shared" si="38"/>
        <v>1487.25108</v>
      </c>
    </row>
    <row r="558" spans="1:10" ht="18.75" customHeight="1" outlineLevel="1">
      <c r="A558" s="138"/>
      <c r="B558" s="225" t="s">
        <v>446</v>
      </c>
      <c r="C558" s="145"/>
      <c r="D558" s="145" t="s">
        <v>496</v>
      </c>
      <c r="E558" s="152" t="s">
        <v>865</v>
      </c>
      <c r="F558" s="145" t="s">
        <v>723</v>
      </c>
      <c r="G558" s="149">
        <v>14</v>
      </c>
      <c r="H558" s="149">
        <v>15.6</v>
      </c>
      <c r="I558" s="150">
        <f>H558*22.67%+H558</f>
        <v>19.136520000000001</v>
      </c>
      <c r="J558" s="150">
        <f t="shared" si="38"/>
        <v>267.91128000000003</v>
      </c>
    </row>
    <row r="559" spans="1:10" ht="18.75" customHeight="1" outlineLevel="1">
      <c r="A559" s="138"/>
      <c r="B559" s="225" t="s">
        <v>447</v>
      </c>
      <c r="C559" s="145"/>
      <c r="D559" s="145" t="s">
        <v>496</v>
      </c>
      <c r="E559" s="152" t="s">
        <v>739</v>
      </c>
      <c r="F559" s="145" t="s">
        <v>723</v>
      </c>
      <c r="G559" s="149">
        <v>16</v>
      </c>
      <c r="H559" s="149">
        <v>12.5</v>
      </c>
      <c r="I559" s="150">
        <f>H559*22.67%+H559</f>
        <v>15.33375</v>
      </c>
      <c r="J559" s="150">
        <f t="shared" si="38"/>
        <v>245.34</v>
      </c>
    </row>
    <row r="560" spans="1:10" ht="18.75" customHeight="1" outlineLevel="1">
      <c r="A560" s="138"/>
      <c r="B560" s="221" t="s">
        <v>88</v>
      </c>
      <c r="C560" s="185"/>
      <c r="D560" s="185"/>
      <c r="E560" s="172" t="s">
        <v>741</v>
      </c>
      <c r="F560" s="157"/>
      <c r="G560" s="149">
        <v>0</v>
      </c>
      <c r="H560" s="149"/>
      <c r="I560" s="150"/>
      <c r="J560" s="150"/>
    </row>
    <row r="561" spans="1:10" ht="18.75" customHeight="1" outlineLevel="1">
      <c r="A561" s="138"/>
      <c r="B561" s="225" t="s">
        <v>448</v>
      </c>
      <c r="C561" s="145">
        <v>83446</v>
      </c>
      <c r="D561" s="145" t="s">
        <v>1108</v>
      </c>
      <c r="E561" s="152" t="s">
        <v>742</v>
      </c>
      <c r="F561" s="145" t="s">
        <v>723</v>
      </c>
      <c r="G561" s="149">
        <v>5</v>
      </c>
      <c r="H561" s="149">
        <v>125</v>
      </c>
      <c r="I561" s="150">
        <f t="shared" ref="I561:I562" si="40">H561*22.67%+H561</f>
        <v>153.33750000000001</v>
      </c>
      <c r="J561" s="150">
        <f t="shared" si="38"/>
        <v>766.6875</v>
      </c>
    </row>
    <row r="562" spans="1:10" ht="18.75" customHeight="1" outlineLevel="1">
      <c r="A562" s="138"/>
      <c r="B562" s="225" t="s">
        <v>738</v>
      </c>
      <c r="C562" s="145">
        <v>100556</v>
      </c>
      <c r="D562" s="145" t="s">
        <v>1108</v>
      </c>
      <c r="E562" s="152" t="s">
        <v>743</v>
      </c>
      <c r="F562" s="145" t="s">
        <v>723</v>
      </c>
      <c r="G562" s="149">
        <v>2</v>
      </c>
      <c r="H562" s="149">
        <v>86</v>
      </c>
      <c r="I562" s="150">
        <f t="shared" si="40"/>
        <v>105.4962</v>
      </c>
      <c r="J562" s="150">
        <f t="shared" si="38"/>
        <v>210.9924</v>
      </c>
    </row>
    <row r="563" spans="1:10" ht="18.75" customHeight="1" outlineLevel="1">
      <c r="A563" s="138"/>
      <c r="B563" s="225" t="s">
        <v>740</v>
      </c>
      <c r="C563" s="145">
        <v>91940</v>
      </c>
      <c r="D563" s="145" t="s">
        <v>1108</v>
      </c>
      <c r="E563" s="152" t="s">
        <v>992</v>
      </c>
      <c r="F563" s="145" t="s">
        <v>723</v>
      </c>
      <c r="G563" s="149">
        <v>42</v>
      </c>
      <c r="H563" s="149">
        <v>13.83</v>
      </c>
      <c r="I563" s="150">
        <f>H563*22.67%+H563</f>
        <v>16.965261000000002</v>
      </c>
      <c r="J563" s="150">
        <f t="shared" si="38"/>
        <v>712.54096200000004</v>
      </c>
    </row>
    <row r="564" spans="1:10" ht="18.75" customHeight="1" outlineLevel="1">
      <c r="A564" s="138"/>
      <c r="B564" s="221" t="s">
        <v>89</v>
      </c>
      <c r="C564" s="185"/>
      <c r="D564" s="185"/>
      <c r="E564" s="186" t="s">
        <v>21</v>
      </c>
      <c r="F564" s="196"/>
      <c r="G564" s="149">
        <v>0</v>
      </c>
      <c r="H564" s="149"/>
      <c r="I564" s="150"/>
      <c r="J564" s="150"/>
    </row>
    <row r="565" spans="1:10" ht="18.75" customHeight="1" outlineLevel="1">
      <c r="A565" s="138"/>
      <c r="B565" s="145" t="s">
        <v>449</v>
      </c>
      <c r="C565" s="145">
        <v>91834</v>
      </c>
      <c r="D565" s="145" t="s">
        <v>1108</v>
      </c>
      <c r="E565" s="196" t="s">
        <v>746</v>
      </c>
      <c r="F565" s="145" t="s">
        <v>56</v>
      </c>
      <c r="G565" s="149">
        <v>209.15</v>
      </c>
      <c r="H565" s="149">
        <v>9.27</v>
      </c>
      <c r="I565" s="150">
        <f>H565*22.67%+H565</f>
        <v>11.371509</v>
      </c>
      <c r="J565" s="150">
        <f t="shared" si="38"/>
        <v>2378.3511073499999</v>
      </c>
    </row>
    <row r="566" spans="1:10" ht="18.75" customHeight="1" outlineLevel="1">
      <c r="A566" s="138"/>
      <c r="B566" s="145" t="s">
        <v>744</v>
      </c>
      <c r="C566" s="145">
        <v>91836</v>
      </c>
      <c r="D566" s="145" t="s">
        <v>1108</v>
      </c>
      <c r="E566" s="196" t="s">
        <v>745</v>
      </c>
      <c r="F566" s="145" t="s">
        <v>56</v>
      </c>
      <c r="G566" s="149">
        <v>2</v>
      </c>
      <c r="H566" s="149">
        <v>12.47</v>
      </c>
      <c r="I566" s="150">
        <f>H566*22.67%+H566</f>
        <v>15.296949000000001</v>
      </c>
      <c r="J566" s="150">
        <f t="shared" si="38"/>
        <v>30.593898000000003</v>
      </c>
    </row>
    <row r="567" spans="1:10" ht="18.75" customHeight="1" outlineLevel="1">
      <c r="A567" s="138"/>
      <c r="B567" s="145" t="s">
        <v>864</v>
      </c>
      <c r="C567" s="145">
        <v>91869</v>
      </c>
      <c r="D567" s="145" t="s">
        <v>1108</v>
      </c>
      <c r="E567" s="196" t="s">
        <v>1086</v>
      </c>
      <c r="F567" s="145" t="s">
        <v>56</v>
      </c>
      <c r="G567" s="149">
        <v>4.2</v>
      </c>
      <c r="H567" s="149">
        <v>18.739999999999998</v>
      </c>
      <c r="I567" s="150">
        <f>H567*22.67%+H567</f>
        <v>22.988357999999998</v>
      </c>
      <c r="J567" s="150">
        <f t="shared" si="38"/>
        <v>96.55110359999999</v>
      </c>
    </row>
    <row r="568" spans="1:10" ht="18.75" customHeight="1" outlineLevel="1">
      <c r="A568" s="138"/>
      <c r="B568" s="145" t="s">
        <v>866</v>
      </c>
      <c r="C568" s="145">
        <v>95745</v>
      </c>
      <c r="D568" s="145" t="s">
        <v>1108</v>
      </c>
      <c r="E568" s="196" t="s">
        <v>1083</v>
      </c>
      <c r="F568" s="145" t="s">
        <v>56</v>
      </c>
      <c r="G568" s="149">
        <v>5</v>
      </c>
      <c r="H568" s="149">
        <v>85</v>
      </c>
      <c r="I568" s="150">
        <f t="shared" ref="I568:I577" si="41">H568*22.67%+H568</f>
        <v>104.26949999999999</v>
      </c>
      <c r="J568" s="150">
        <f t="shared" si="38"/>
        <v>521.34749999999997</v>
      </c>
    </row>
    <row r="569" spans="1:10" ht="18.75" customHeight="1" outlineLevel="1">
      <c r="A569" s="138"/>
      <c r="B569" s="145" t="s">
        <v>867</v>
      </c>
      <c r="C569" s="145">
        <v>95752</v>
      </c>
      <c r="D569" s="145" t="s">
        <v>1108</v>
      </c>
      <c r="E569" s="196" t="s">
        <v>1087</v>
      </c>
      <c r="F569" s="145" t="s">
        <v>56</v>
      </c>
      <c r="G569" s="149">
        <v>46.3</v>
      </c>
      <c r="H569" s="149">
        <v>72</v>
      </c>
      <c r="I569" s="150">
        <f t="shared" si="41"/>
        <v>88.322400000000002</v>
      </c>
      <c r="J569" s="150">
        <f t="shared" si="38"/>
        <v>4089.3271199999999</v>
      </c>
    </row>
    <row r="570" spans="1:10" ht="18.75" customHeight="1" outlineLevel="1">
      <c r="A570" s="138"/>
      <c r="B570" s="145" t="s">
        <v>1084</v>
      </c>
      <c r="C570" s="145">
        <v>95752</v>
      </c>
      <c r="D570" s="145" t="s">
        <v>1108</v>
      </c>
      <c r="E570" s="196" t="s">
        <v>1082</v>
      </c>
      <c r="F570" s="145" t="s">
        <v>56</v>
      </c>
      <c r="G570" s="149">
        <v>22.5</v>
      </c>
      <c r="H570" s="149">
        <v>84.9</v>
      </c>
      <c r="I570" s="150">
        <f t="shared" si="41"/>
        <v>104.14683000000001</v>
      </c>
      <c r="J570" s="150">
        <f t="shared" si="38"/>
        <v>2343.3036750000001</v>
      </c>
    </row>
    <row r="571" spans="1:10" ht="18.75" customHeight="1" outlineLevel="1">
      <c r="A571" s="138"/>
      <c r="B571" s="145" t="s">
        <v>1085</v>
      </c>
      <c r="C571" s="144" t="s">
        <v>385</v>
      </c>
      <c r="D571" s="144" t="s">
        <v>64</v>
      </c>
      <c r="E571" s="148" t="s">
        <v>747</v>
      </c>
      <c r="F571" s="145" t="s">
        <v>56</v>
      </c>
      <c r="G571" s="149">
        <v>63.3</v>
      </c>
      <c r="H571" s="149">
        <v>94</v>
      </c>
      <c r="I571" s="150">
        <f t="shared" si="41"/>
        <v>115.3098</v>
      </c>
      <c r="J571" s="150">
        <f t="shared" si="38"/>
        <v>7299.1103399999993</v>
      </c>
    </row>
    <row r="572" spans="1:10" s="117" customFormat="1" ht="18.75" customHeight="1" outlineLevel="1">
      <c r="A572" s="138"/>
      <c r="B572" s="169"/>
      <c r="C572" s="170"/>
      <c r="D572" s="170"/>
      <c r="E572" s="170"/>
      <c r="F572" s="170"/>
      <c r="G572" s="171"/>
      <c r="H572" s="171"/>
      <c r="I572" s="189" t="s">
        <v>1144</v>
      </c>
      <c r="J572" s="189">
        <f>J543+J544+J545+J546+J547+J548+J549+J550+J551+J553+J554+J555+J557+J558+J559+J561+J562+J563+J565+J566+J567+J568+J569+J570+J571</f>
        <v>38436.775009199991</v>
      </c>
    </row>
    <row r="573" spans="1:10" s="117" customFormat="1" ht="18.75" customHeight="1">
      <c r="A573" s="138"/>
      <c r="B573" s="235"/>
      <c r="C573" s="235"/>
      <c r="D573" s="235"/>
      <c r="E573" s="235"/>
      <c r="F573" s="235"/>
      <c r="G573" s="235"/>
      <c r="H573" s="236"/>
      <c r="I573" s="150"/>
      <c r="J573" s="150"/>
    </row>
    <row r="574" spans="1:10" s="117" customFormat="1" ht="18.75" customHeight="1">
      <c r="A574" s="138"/>
      <c r="B574" s="227">
        <v>21</v>
      </c>
      <c r="C574" s="227"/>
      <c r="D574" s="227"/>
      <c r="E574" s="180" t="s">
        <v>748</v>
      </c>
      <c r="F574" s="227"/>
      <c r="G574" s="182"/>
      <c r="H574" s="182"/>
      <c r="I574" s="150"/>
      <c r="J574" s="150"/>
    </row>
    <row r="575" spans="1:10" s="117" customFormat="1" ht="18.75" customHeight="1" outlineLevel="1">
      <c r="A575" s="138"/>
      <c r="B575" s="145" t="s">
        <v>15</v>
      </c>
      <c r="C575" s="145"/>
      <c r="D575" s="145" t="s">
        <v>496</v>
      </c>
      <c r="E575" s="152" t="s">
        <v>1079</v>
      </c>
      <c r="F575" s="145" t="s">
        <v>43</v>
      </c>
      <c r="G575" s="149">
        <v>1</v>
      </c>
      <c r="H575" s="149">
        <v>2750</v>
      </c>
      <c r="I575" s="150">
        <f t="shared" si="41"/>
        <v>3373.4250000000002</v>
      </c>
      <c r="J575" s="150">
        <f t="shared" si="38"/>
        <v>3373.4250000000002</v>
      </c>
    </row>
    <row r="576" spans="1:10" s="117" customFormat="1" ht="18.75" customHeight="1" outlineLevel="1">
      <c r="A576" s="138"/>
      <c r="B576" s="145" t="s">
        <v>90</v>
      </c>
      <c r="C576" s="145" t="s">
        <v>428</v>
      </c>
      <c r="D576" s="145" t="s">
        <v>64</v>
      </c>
      <c r="E576" s="152" t="s">
        <v>749</v>
      </c>
      <c r="F576" s="145" t="s">
        <v>43</v>
      </c>
      <c r="G576" s="149">
        <v>1</v>
      </c>
      <c r="H576" s="149">
        <v>780</v>
      </c>
      <c r="I576" s="150">
        <f t="shared" si="41"/>
        <v>956.82600000000002</v>
      </c>
      <c r="J576" s="150">
        <f t="shared" si="38"/>
        <v>956.82600000000002</v>
      </c>
    </row>
    <row r="577" spans="1:10" s="117" customFormat="1" ht="18.75" customHeight="1" outlineLevel="1">
      <c r="A577" s="138"/>
      <c r="B577" s="145" t="s">
        <v>91</v>
      </c>
      <c r="C577" s="145" t="s">
        <v>429</v>
      </c>
      <c r="D577" s="145" t="s">
        <v>64</v>
      </c>
      <c r="E577" s="152" t="s">
        <v>750</v>
      </c>
      <c r="F577" s="145" t="s">
        <v>43</v>
      </c>
      <c r="G577" s="149">
        <v>4</v>
      </c>
      <c r="H577" s="149">
        <v>480</v>
      </c>
      <c r="I577" s="150">
        <f t="shared" si="41"/>
        <v>588.81600000000003</v>
      </c>
      <c r="J577" s="150">
        <f t="shared" si="38"/>
        <v>2355.2640000000001</v>
      </c>
    </row>
    <row r="578" spans="1:10" s="117" customFormat="1" ht="18.75" customHeight="1" outlineLevel="1">
      <c r="A578" s="138"/>
      <c r="B578" s="169"/>
      <c r="C578" s="170"/>
      <c r="D578" s="170"/>
      <c r="E578" s="170"/>
      <c r="F578" s="170"/>
      <c r="G578" s="171"/>
      <c r="H578" s="171"/>
      <c r="I578" s="172" t="s">
        <v>1144</v>
      </c>
      <c r="J578" s="189">
        <f>J575+J576+J577</f>
        <v>6685.5150000000003</v>
      </c>
    </row>
    <row r="579" spans="1:10" s="117" customFormat="1" ht="18.75" customHeight="1">
      <c r="A579" s="138"/>
      <c r="B579" s="235"/>
      <c r="C579" s="235"/>
      <c r="D579" s="235"/>
      <c r="E579" s="235"/>
      <c r="F579" s="235"/>
      <c r="G579" s="235"/>
      <c r="H579" s="236"/>
      <c r="I579" s="235"/>
      <c r="J579" s="150"/>
    </row>
    <row r="580" spans="1:10" s="117" customFormat="1" ht="18.75" customHeight="1">
      <c r="A580" s="138"/>
      <c r="B580" s="179">
        <v>22</v>
      </c>
      <c r="C580" s="227"/>
      <c r="D580" s="227"/>
      <c r="E580" s="180" t="s">
        <v>13</v>
      </c>
      <c r="F580" s="180"/>
      <c r="G580" s="182"/>
      <c r="H580" s="182"/>
      <c r="I580" s="180"/>
      <c r="J580" s="150"/>
    </row>
    <row r="581" spans="1:10" s="117" customFormat="1" ht="18.75" customHeight="1" outlineLevel="1">
      <c r="A581" s="138"/>
      <c r="B581" s="145" t="s">
        <v>94</v>
      </c>
      <c r="C581" s="145">
        <v>96989</v>
      </c>
      <c r="D581" s="145" t="s">
        <v>1108</v>
      </c>
      <c r="E581" s="148" t="s">
        <v>968</v>
      </c>
      <c r="F581" s="225" t="s">
        <v>43</v>
      </c>
      <c r="G581" s="149">
        <v>1</v>
      </c>
      <c r="H581" s="149">
        <v>132.82</v>
      </c>
      <c r="I581" s="150">
        <f t="shared" ref="I581:I586" si="42">H581*22.67%+H581</f>
        <v>162.930294</v>
      </c>
      <c r="J581" s="150">
        <f t="shared" si="38"/>
        <v>162.930294</v>
      </c>
    </row>
    <row r="582" spans="1:10" s="117" customFormat="1" ht="18.75" customHeight="1" outlineLevel="1">
      <c r="A582" s="138"/>
      <c r="B582" s="145" t="s">
        <v>95</v>
      </c>
      <c r="C582" s="145" t="s">
        <v>192</v>
      </c>
      <c r="D582" s="234" t="s">
        <v>64</v>
      </c>
      <c r="E582" s="196" t="s">
        <v>1100</v>
      </c>
      <c r="F582" s="246" t="s">
        <v>56</v>
      </c>
      <c r="G582" s="149">
        <v>154</v>
      </c>
      <c r="H582" s="149">
        <v>11.54</v>
      </c>
      <c r="I582" s="150">
        <f t="shared" si="42"/>
        <v>14.156117999999999</v>
      </c>
      <c r="J582" s="150">
        <f t="shared" si="38"/>
        <v>2180.0421719999999</v>
      </c>
    </row>
    <row r="583" spans="1:10" s="117" customFormat="1" ht="18.75" customHeight="1" outlineLevel="1">
      <c r="A583" s="138"/>
      <c r="B583" s="145" t="s">
        <v>97</v>
      </c>
      <c r="C583" s="145">
        <v>98463</v>
      </c>
      <c r="D583" s="145" t="s">
        <v>1108</v>
      </c>
      <c r="E583" s="196" t="s">
        <v>522</v>
      </c>
      <c r="F583" s="225" t="s">
        <v>43</v>
      </c>
      <c r="G583" s="149">
        <v>16</v>
      </c>
      <c r="H583" s="149">
        <v>21.81</v>
      </c>
      <c r="I583" s="150">
        <f t="shared" si="42"/>
        <v>26.754327</v>
      </c>
      <c r="J583" s="150">
        <f t="shared" si="38"/>
        <v>428.069232</v>
      </c>
    </row>
    <row r="584" spans="1:10" s="117" customFormat="1" ht="18.75" customHeight="1" outlineLevel="1">
      <c r="A584" s="138"/>
      <c r="B584" s="145" t="s">
        <v>106</v>
      </c>
      <c r="C584" s="145"/>
      <c r="D584" s="145" t="s">
        <v>496</v>
      </c>
      <c r="E584" s="196" t="s">
        <v>752</v>
      </c>
      <c r="F584" s="145" t="s">
        <v>43</v>
      </c>
      <c r="G584" s="149">
        <v>4</v>
      </c>
      <c r="H584" s="149">
        <v>18</v>
      </c>
      <c r="I584" s="150">
        <f t="shared" si="42"/>
        <v>22.0806</v>
      </c>
      <c r="J584" s="150">
        <f t="shared" si="38"/>
        <v>88.322400000000002</v>
      </c>
    </row>
    <row r="585" spans="1:10" s="117" customFormat="1" ht="18.75" customHeight="1" outlineLevel="1">
      <c r="A585" s="138"/>
      <c r="B585" s="145" t="s">
        <v>751</v>
      </c>
      <c r="C585" s="145">
        <v>98463</v>
      </c>
      <c r="D585" s="145" t="s">
        <v>1108</v>
      </c>
      <c r="E585" s="196" t="s">
        <v>753</v>
      </c>
      <c r="F585" s="145" t="s">
        <v>43</v>
      </c>
      <c r="G585" s="149">
        <v>48</v>
      </c>
      <c r="H585" s="149">
        <v>21.81</v>
      </c>
      <c r="I585" s="150">
        <f t="shared" si="42"/>
        <v>26.754327</v>
      </c>
      <c r="J585" s="150">
        <f>G585*I585</f>
        <v>1284.2076959999999</v>
      </c>
    </row>
    <row r="586" spans="1:10" s="117" customFormat="1" ht="30" customHeight="1" outlineLevel="1">
      <c r="A586" s="138"/>
      <c r="B586" s="145" t="s">
        <v>754</v>
      </c>
      <c r="C586" s="145"/>
      <c r="D586" s="145" t="s">
        <v>496</v>
      </c>
      <c r="E586" s="148" t="s">
        <v>755</v>
      </c>
      <c r="F586" s="225" t="s">
        <v>43</v>
      </c>
      <c r="G586" s="149">
        <v>1</v>
      </c>
      <c r="H586" s="149">
        <v>534</v>
      </c>
      <c r="I586" s="150">
        <f t="shared" si="42"/>
        <v>655.05780000000004</v>
      </c>
      <c r="J586" s="150">
        <f>G586*I586</f>
        <v>655.05780000000004</v>
      </c>
    </row>
    <row r="587" spans="1:10" s="117" customFormat="1" ht="18.75" customHeight="1" outlineLevel="1">
      <c r="A587" s="138"/>
      <c r="B587" s="145" t="s">
        <v>756</v>
      </c>
      <c r="C587" s="194">
        <v>93358</v>
      </c>
      <c r="D587" s="145" t="s">
        <v>1108</v>
      </c>
      <c r="E587" s="148" t="s">
        <v>757</v>
      </c>
      <c r="F587" s="225" t="s">
        <v>46</v>
      </c>
      <c r="G587" s="149">
        <v>43.95</v>
      </c>
      <c r="H587" s="149">
        <v>67.25</v>
      </c>
      <c r="I587" s="150">
        <f t="shared" ref="I587:I616" si="43">H587*22.67%+H587</f>
        <v>82.495575000000002</v>
      </c>
      <c r="J587" s="150">
        <f t="shared" si="38"/>
        <v>3625.6805212500003</v>
      </c>
    </row>
    <row r="588" spans="1:10" s="117" customFormat="1" ht="18.75" customHeight="1" outlineLevel="1">
      <c r="A588" s="138"/>
      <c r="B588" s="145" t="s">
        <v>758</v>
      </c>
      <c r="C588" s="190">
        <v>93382</v>
      </c>
      <c r="D588" s="145" t="s">
        <v>1108</v>
      </c>
      <c r="E588" s="148" t="s">
        <v>940</v>
      </c>
      <c r="F588" s="225" t="s">
        <v>46</v>
      </c>
      <c r="G588" s="149">
        <v>43.95</v>
      </c>
      <c r="H588" s="149">
        <v>27.31</v>
      </c>
      <c r="I588" s="150">
        <f t="shared" si="43"/>
        <v>33.501176999999998</v>
      </c>
      <c r="J588" s="150">
        <f t="shared" si="38"/>
        <v>1472.3767291500001</v>
      </c>
    </row>
    <row r="589" spans="1:10" s="117" customFormat="1" ht="18.75" customHeight="1" outlineLevel="1">
      <c r="A589" s="138"/>
      <c r="B589" s="145" t="s">
        <v>759</v>
      </c>
      <c r="C589" s="145">
        <v>96985</v>
      </c>
      <c r="D589" s="145" t="s">
        <v>1108</v>
      </c>
      <c r="E589" s="196" t="s">
        <v>967</v>
      </c>
      <c r="F589" s="225" t="s">
        <v>43</v>
      </c>
      <c r="G589" s="149">
        <v>16</v>
      </c>
      <c r="H589" s="149">
        <v>104.2</v>
      </c>
      <c r="I589" s="150">
        <f t="shared" si="43"/>
        <v>127.82214</v>
      </c>
      <c r="J589" s="150">
        <f t="shared" si="38"/>
        <v>2045.1542400000001</v>
      </c>
    </row>
    <row r="590" spans="1:10" s="117" customFormat="1" ht="18.75" customHeight="1" outlineLevel="1">
      <c r="A590" s="138"/>
      <c r="B590" s="145" t="s">
        <v>760</v>
      </c>
      <c r="C590" s="145">
        <v>96971</v>
      </c>
      <c r="D590" s="145" t="s">
        <v>1108</v>
      </c>
      <c r="E590" s="196" t="s">
        <v>1101</v>
      </c>
      <c r="F590" s="225" t="s">
        <v>56</v>
      </c>
      <c r="G590" s="149">
        <v>65</v>
      </c>
      <c r="H590" s="149">
        <v>32.61</v>
      </c>
      <c r="I590" s="150">
        <f t="shared" si="43"/>
        <v>40.002687000000002</v>
      </c>
      <c r="J590" s="150">
        <f t="shared" si="38"/>
        <v>2600.1746550000003</v>
      </c>
    </row>
    <row r="591" spans="1:10" s="117" customFormat="1" ht="18.75" customHeight="1" outlineLevel="1">
      <c r="A591" s="138"/>
      <c r="B591" s="145" t="s">
        <v>761</v>
      </c>
      <c r="C591" s="145">
        <v>96973</v>
      </c>
      <c r="D591" s="145" t="s">
        <v>1108</v>
      </c>
      <c r="E591" s="196" t="s">
        <v>884</v>
      </c>
      <c r="F591" s="246" t="s">
        <v>56</v>
      </c>
      <c r="G591" s="149">
        <v>348.78</v>
      </c>
      <c r="H591" s="149">
        <v>58.79</v>
      </c>
      <c r="I591" s="150">
        <f t="shared" si="43"/>
        <v>72.117693000000003</v>
      </c>
      <c r="J591" s="150">
        <f t="shared" si="38"/>
        <v>25153.208964539997</v>
      </c>
    </row>
    <row r="592" spans="1:10" s="117" customFormat="1" ht="18.75" customHeight="1" outlineLevel="1">
      <c r="A592" s="138"/>
      <c r="B592" s="145" t="s">
        <v>762</v>
      </c>
      <c r="C592" s="145">
        <v>96974</v>
      </c>
      <c r="D592" s="145" t="s">
        <v>1108</v>
      </c>
      <c r="E592" s="196" t="s">
        <v>885</v>
      </c>
      <c r="F592" s="246" t="s">
        <v>56</v>
      </c>
      <c r="G592" s="149">
        <v>308</v>
      </c>
      <c r="H592" s="149">
        <v>77.569999999999993</v>
      </c>
      <c r="I592" s="150">
        <f t="shared" si="43"/>
        <v>95.155118999999985</v>
      </c>
      <c r="J592" s="150">
        <f t="shared" si="38"/>
        <v>29307.776651999997</v>
      </c>
    </row>
    <row r="593" spans="1:10" s="117" customFormat="1" ht="20.100000000000001" customHeight="1" outlineLevel="1">
      <c r="A593" s="138"/>
      <c r="B593" s="145" t="s">
        <v>935</v>
      </c>
      <c r="C593" s="145">
        <v>98111</v>
      </c>
      <c r="D593" s="145" t="s">
        <v>1108</v>
      </c>
      <c r="E593" s="196" t="s">
        <v>938</v>
      </c>
      <c r="F593" s="225" t="s">
        <v>43</v>
      </c>
      <c r="G593" s="149">
        <v>16</v>
      </c>
      <c r="H593" s="149">
        <v>50.03</v>
      </c>
      <c r="I593" s="150">
        <f t="shared" si="43"/>
        <v>61.371801000000005</v>
      </c>
      <c r="J593" s="150">
        <f t="shared" si="38"/>
        <v>981.94881600000008</v>
      </c>
    </row>
    <row r="594" spans="1:10" s="117" customFormat="1" ht="20.100000000000001" customHeight="1" outlineLevel="1">
      <c r="A594" s="138"/>
      <c r="B594" s="145" t="s">
        <v>936</v>
      </c>
      <c r="C594" s="207" t="s">
        <v>420</v>
      </c>
      <c r="D594" s="145" t="s">
        <v>64</v>
      </c>
      <c r="E594" s="196" t="s">
        <v>1130</v>
      </c>
      <c r="F594" s="225" t="s">
        <v>43</v>
      </c>
      <c r="G594" s="247">
        <v>340</v>
      </c>
      <c r="H594" s="149">
        <v>6.85</v>
      </c>
      <c r="I594" s="150">
        <f t="shared" si="43"/>
        <v>8.4028949999999991</v>
      </c>
      <c r="J594" s="150">
        <f t="shared" si="38"/>
        <v>2856.9842999999996</v>
      </c>
    </row>
    <row r="595" spans="1:10" s="117" customFormat="1" ht="20.100000000000001" customHeight="1" outlineLevel="1">
      <c r="A595" s="138"/>
      <c r="B595" s="145" t="s">
        <v>937</v>
      </c>
      <c r="C595" s="145" t="s">
        <v>435</v>
      </c>
      <c r="D595" s="145" t="s">
        <v>64</v>
      </c>
      <c r="E595" s="248" t="s">
        <v>939</v>
      </c>
      <c r="F595" s="225" t="s">
        <v>43</v>
      </c>
      <c r="G595" s="247">
        <v>32</v>
      </c>
      <c r="H595" s="149">
        <v>16.649999999999999</v>
      </c>
      <c r="I595" s="150">
        <f t="shared" si="43"/>
        <v>20.424554999999998</v>
      </c>
      <c r="J595" s="150">
        <f t="shared" si="38"/>
        <v>653.58575999999994</v>
      </c>
    </row>
    <row r="596" spans="1:10" s="117" customFormat="1" ht="18.75" customHeight="1" outlineLevel="1">
      <c r="A596" s="138"/>
      <c r="B596" s="169"/>
      <c r="C596" s="170"/>
      <c r="D596" s="170"/>
      <c r="E596" s="170"/>
      <c r="F596" s="170"/>
      <c r="G596" s="171"/>
      <c r="H596" s="171"/>
      <c r="I596" s="189" t="s">
        <v>1144</v>
      </c>
      <c r="J596" s="189">
        <f>SUM(J581:J595)</f>
        <v>73495.520231939998</v>
      </c>
    </row>
    <row r="597" spans="1:10" s="117" customFormat="1" ht="18.75" customHeight="1">
      <c r="A597" s="138"/>
      <c r="B597" s="235"/>
      <c r="C597" s="235"/>
      <c r="D597" s="235"/>
      <c r="E597" s="235"/>
      <c r="F597" s="235"/>
      <c r="G597" s="235"/>
      <c r="H597" s="236"/>
      <c r="I597" s="150"/>
      <c r="J597" s="150"/>
    </row>
    <row r="598" spans="1:10" s="93" customFormat="1" ht="18.75" customHeight="1">
      <c r="A598" s="138"/>
      <c r="B598" s="179">
        <v>23</v>
      </c>
      <c r="C598" s="179"/>
      <c r="D598" s="179"/>
      <c r="E598" s="180" t="s">
        <v>117</v>
      </c>
      <c r="F598" s="180"/>
      <c r="G598" s="182"/>
      <c r="H598" s="182"/>
      <c r="I598" s="150"/>
      <c r="J598" s="150"/>
    </row>
    <row r="599" spans="1:10" s="93" customFormat="1" ht="18.75" customHeight="1" outlineLevel="1">
      <c r="A599" s="138"/>
      <c r="B599" s="185" t="s">
        <v>98</v>
      </c>
      <c r="C599" s="185"/>
      <c r="D599" s="185"/>
      <c r="E599" s="186" t="s">
        <v>512</v>
      </c>
      <c r="F599" s="186"/>
      <c r="G599" s="149"/>
      <c r="H599" s="149"/>
      <c r="I599" s="150"/>
      <c r="J599" s="150">
        <f t="shared" si="38"/>
        <v>0</v>
      </c>
    </row>
    <row r="600" spans="1:10" s="93" customFormat="1" ht="30" customHeight="1" outlineLevel="1">
      <c r="A600" s="138"/>
      <c r="B600" s="144" t="s">
        <v>450</v>
      </c>
      <c r="C600" s="234" t="s">
        <v>160</v>
      </c>
      <c r="D600" s="234" t="s">
        <v>64</v>
      </c>
      <c r="E600" s="148" t="s">
        <v>763</v>
      </c>
      <c r="F600" s="145" t="s">
        <v>43</v>
      </c>
      <c r="G600" s="149">
        <v>1</v>
      </c>
      <c r="H600" s="149">
        <v>3153.5</v>
      </c>
      <c r="I600" s="150">
        <f t="shared" si="43"/>
        <v>3868.3984500000001</v>
      </c>
      <c r="J600" s="150">
        <f t="shared" si="38"/>
        <v>3868.3984500000001</v>
      </c>
    </row>
    <row r="601" spans="1:10" s="93" customFormat="1" ht="18.75" customHeight="1" outlineLevel="1">
      <c r="A601" s="138"/>
      <c r="B601" s="144" t="s">
        <v>451</v>
      </c>
      <c r="C601" s="200" t="s">
        <v>362</v>
      </c>
      <c r="D601" s="145" t="s">
        <v>64</v>
      </c>
      <c r="E601" s="152" t="s">
        <v>764</v>
      </c>
      <c r="F601" s="145" t="s">
        <v>48</v>
      </c>
      <c r="G601" s="149">
        <v>64.63</v>
      </c>
      <c r="H601" s="149">
        <v>327.69</v>
      </c>
      <c r="I601" s="150">
        <f t="shared" si="43"/>
        <v>401.97732300000001</v>
      </c>
      <c r="J601" s="150">
        <f t="shared" si="38"/>
        <v>25979.79438549</v>
      </c>
    </row>
    <row r="602" spans="1:10" s="93" customFormat="1" ht="30" customHeight="1" outlineLevel="1">
      <c r="A602" s="138"/>
      <c r="B602" s="144" t="s">
        <v>452</v>
      </c>
      <c r="C602" s="200" t="s">
        <v>362</v>
      </c>
      <c r="D602" s="145" t="s">
        <v>64</v>
      </c>
      <c r="E602" s="148" t="s">
        <v>765</v>
      </c>
      <c r="F602" s="145" t="s">
        <v>48</v>
      </c>
      <c r="G602" s="149">
        <v>50</v>
      </c>
      <c r="H602" s="149">
        <v>242.68</v>
      </c>
      <c r="I602" s="150">
        <f t="shared" si="43"/>
        <v>297.69555600000001</v>
      </c>
      <c r="J602" s="150">
        <f t="shared" si="38"/>
        <v>14884.7778</v>
      </c>
    </row>
    <row r="603" spans="1:10" s="93" customFormat="1" ht="18.75" customHeight="1" outlineLevel="1">
      <c r="A603" s="138"/>
      <c r="B603" s="144" t="s">
        <v>453</v>
      </c>
      <c r="C603" s="145" t="s">
        <v>156</v>
      </c>
      <c r="D603" s="145" t="s">
        <v>64</v>
      </c>
      <c r="E603" s="249" t="s">
        <v>766</v>
      </c>
      <c r="F603" s="234" t="s">
        <v>48</v>
      </c>
      <c r="G603" s="149">
        <v>51.18</v>
      </c>
      <c r="H603" s="149">
        <v>110.9</v>
      </c>
      <c r="I603" s="150">
        <f t="shared" si="43"/>
        <v>136.04103000000001</v>
      </c>
      <c r="J603" s="150">
        <f t="shared" si="38"/>
        <v>6962.5799154000006</v>
      </c>
    </row>
    <row r="604" spans="1:10" s="93" customFormat="1" ht="18.75" customHeight="1" outlineLevel="1">
      <c r="A604" s="138"/>
      <c r="B604" s="144" t="s">
        <v>454</v>
      </c>
      <c r="C604" s="145" t="s">
        <v>171</v>
      </c>
      <c r="D604" s="234" t="s">
        <v>64</v>
      </c>
      <c r="E604" s="249" t="s">
        <v>767</v>
      </c>
      <c r="F604" s="234" t="s">
        <v>48</v>
      </c>
      <c r="G604" s="149">
        <v>8.64</v>
      </c>
      <c r="H604" s="149">
        <v>324.14999999999998</v>
      </c>
      <c r="I604" s="150">
        <f t="shared" si="43"/>
        <v>397.63480499999997</v>
      </c>
      <c r="J604" s="150">
        <f t="shared" si="38"/>
        <v>3435.5647152000001</v>
      </c>
    </row>
    <row r="605" spans="1:10" s="93" customFormat="1" ht="30" outlineLevel="1">
      <c r="A605" s="138"/>
      <c r="B605" s="144" t="s">
        <v>455</v>
      </c>
      <c r="C605" s="145" t="s">
        <v>157</v>
      </c>
      <c r="D605" s="144" t="s">
        <v>64</v>
      </c>
      <c r="E605" s="148" t="s">
        <v>768</v>
      </c>
      <c r="F605" s="144" t="s">
        <v>56</v>
      </c>
      <c r="G605" s="149">
        <v>144.94999999999999</v>
      </c>
      <c r="H605" s="149">
        <v>35</v>
      </c>
      <c r="I605" s="150">
        <f t="shared" si="43"/>
        <v>42.9345</v>
      </c>
      <c r="J605" s="150">
        <f t="shared" si="38"/>
        <v>6223.3557749999991</v>
      </c>
    </row>
    <row r="606" spans="1:10" s="93" customFormat="1" ht="18.75" customHeight="1" outlineLevel="1">
      <c r="A606" s="138"/>
      <c r="B606" s="144" t="s">
        <v>456</v>
      </c>
      <c r="C606" s="145">
        <v>95573</v>
      </c>
      <c r="D606" s="145" t="s">
        <v>1108</v>
      </c>
      <c r="E606" s="148" t="s">
        <v>769</v>
      </c>
      <c r="F606" s="144" t="s">
        <v>43</v>
      </c>
      <c r="G606" s="149">
        <v>223</v>
      </c>
      <c r="H606" s="149">
        <v>18.899999999999999</v>
      </c>
      <c r="I606" s="150">
        <f t="shared" si="43"/>
        <v>23.184629999999999</v>
      </c>
      <c r="J606" s="150">
        <f t="shared" ref="J606:J624" si="44">G606*I606</f>
        <v>5170.1724899999999</v>
      </c>
    </row>
    <row r="607" spans="1:10" s="93" customFormat="1" ht="18.75" customHeight="1" outlineLevel="1">
      <c r="A607" s="138"/>
      <c r="B607" s="144" t="s">
        <v>457</v>
      </c>
      <c r="C607" s="145" t="s">
        <v>462</v>
      </c>
      <c r="D607" s="144" t="s">
        <v>64</v>
      </c>
      <c r="E607" s="148" t="s">
        <v>868</v>
      </c>
      <c r="F607" s="145" t="s">
        <v>43</v>
      </c>
      <c r="G607" s="149">
        <v>2</v>
      </c>
      <c r="H607" s="149">
        <v>52</v>
      </c>
      <c r="I607" s="150">
        <f t="shared" si="43"/>
        <v>63.788400000000003</v>
      </c>
      <c r="J607" s="150">
        <f t="shared" si="44"/>
        <v>127.57680000000001</v>
      </c>
    </row>
    <row r="608" spans="1:10" s="93" customFormat="1" ht="18.75" customHeight="1" outlineLevel="1">
      <c r="A608" s="138"/>
      <c r="B608" s="144" t="s">
        <v>1090</v>
      </c>
      <c r="C608" s="145" t="s">
        <v>463</v>
      </c>
      <c r="D608" s="144" t="s">
        <v>64</v>
      </c>
      <c r="E608" s="148" t="s">
        <v>1089</v>
      </c>
      <c r="F608" s="145" t="s">
        <v>56</v>
      </c>
      <c r="G608" s="149">
        <v>6.4</v>
      </c>
      <c r="H608" s="149">
        <v>422.07</v>
      </c>
      <c r="I608" s="150">
        <f t="shared" si="43"/>
        <v>517.75326900000005</v>
      </c>
      <c r="J608" s="150">
        <f t="shared" si="44"/>
        <v>3313.6209216000007</v>
      </c>
    </row>
    <row r="609" spans="1:10" s="93" customFormat="1" ht="18.75" customHeight="1" outlineLevel="1">
      <c r="A609" s="138"/>
      <c r="B609" s="185" t="s">
        <v>153</v>
      </c>
      <c r="C609" s="185"/>
      <c r="D609" s="185"/>
      <c r="E609" s="186" t="s">
        <v>770</v>
      </c>
      <c r="F609" s="186"/>
      <c r="G609" s="149"/>
      <c r="H609" s="149"/>
      <c r="I609" s="150"/>
      <c r="J609" s="150"/>
    </row>
    <row r="610" spans="1:10" s="93" customFormat="1" ht="30" customHeight="1" outlineLevel="1">
      <c r="A610" s="138"/>
      <c r="B610" s="144" t="s">
        <v>458</v>
      </c>
      <c r="C610" s="250" t="s">
        <v>365</v>
      </c>
      <c r="D610" s="250" t="s">
        <v>64</v>
      </c>
      <c r="E610" s="251" t="s">
        <v>1091</v>
      </c>
      <c r="F610" s="145" t="s">
        <v>43</v>
      </c>
      <c r="G610" s="149">
        <v>1</v>
      </c>
      <c r="H610" s="149">
        <v>65000</v>
      </c>
      <c r="I610" s="150">
        <f t="shared" si="43"/>
        <v>79735.5</v>
      </c>
      <c r="J610" s="150">
        <f t="shared" si="44"/>
        <v>79735.5</v>
      </c>
    </row>
    <row r="611" spans="1:10" s="93" customFormat="1" ht="18.75" customHeight="1" outlineLevel="1">
      <c r="A611" s="138"/>
      <c r="B611" s="144" t="s">
        <v>459</v>
      </c>
      <c r="C611" s="252">
        <v>73665</v>
      </c>
      <c r="D611" s="145" t="s">
        <v>1108</v>
      </c>
      <c r="E611" s="251" t="s">
        <v>774</v>
      </c>
      <c r="F611" s="144" t="s">
        <v>56</v>
      </c>
      <c r="G611" s="149">
        <v>18</v>
      </c>
      <c r="H611" s="149">
        <v>950</v>
      </c>
      <c r="I611" s="150">
        <f t="shared" si="43"/>
        <v>1165.365</v>
      </c>
      <c r="J611" s="150">
        <f t="shared" si="44"/>
        <v>20976.57</v>
      </c>
    </row>
    <row r="612" spans="1:10" s="93" customFormat="1" ht="18.75" customHeight="1" outlineLevel="1">
      <c r="A612" s="138"/>
      <c r="B612" s="144" t="s">
        <v>771</v>
      </c>
      <c r="C612" s="252" t="s">
        <v>461</v>
      </c>
      <c r="D612" s="144" t="s">
        <v>64</v>
      </c>
      <c r="E612" s="251" t="s">
        <v>776</v>
      </c>
      <c r="F612" s="145" t="s">
        <v>56</v>
      </c>
      <c r="G612" s="149">
        <v>6.97</v>
      </c>
      <c r="H612" s="149">
        <v>399</v>
      </c>
      <c r="I612" s="150">
        <f t="shared" si="43"/>
        <v>489.45330000000001</v>
      </c>
      <c r="J612" s="150">
        <f t="shared" si="44"/>
        <v>3411.489501</v>
      </c>
    </row>
    <row r="613" spans="1:10" s="93" customFormat="1" ht="30" customHeight="1" outlineLevel="1">
      <c r="A613" s="138"/>
      <c r="B613" s="144" t="s">
        <v>772</v>
      </c>
      <c r="C613" s="144" t="s">
        <v>440</v>
      </c>
      <c r="D613" s="144" t="s">
        <v>64</v>
      </c>
      <c r="E613" s="148" t="s">
        <v>778</v>
      </c>
      <c r="F613" s="144" t="s">
        <v>48</v>
      </c>
      <c r="G613" s="149">
        <v>145.76</v>
      </c>
      <c r="H613" s="149">
        <v>5.33</v>
      </c>
      <c r="I613" s="150">
        <f t="shared" si="43"/>
        <v>6.5383110000000002</v>
      </c>
      <c r="J613" s="150">
        <f t="shared" si="44"/>
        <v>953.02421135999998</v>
      </c>
    </row>
    <row r="614" spans="1:10" s="93" customFormat="1" ht="18.75" customHeight="1" outlineLevel="1">
      <c r="A614" s="138"/>
      <c r="B614" s="144" t="s">
        <v>773</v>
      </c>
      <c r="C614" s="144">
        <v>79460</v>
      </c>
      <c r="D614" s="145" t="s">
        <v>1108</v>
      </c>
      <c r="E614" s="148" t="s">
        <v>779</v>
      </c>
      <c r="F614" s="144" t="s">
        <v>48</v>
      </c>
      <c r="G614" s="149">
        <v>69.08</v>
      </c>
      <c r="H614" s="149">
        <v>28</v>
      </c>
      <c r="I614" s="150">
        <f t="shared" si="43"/>
        <v>34.3476</v>
      </c>
      <c r="J614" s="150">
        <f t="shared" si="44"/>
        <v>2372.7322079999999</v>
      </c>
    </row>
    <row r="615" spans="1:10" s="93" customFormat="1" ht="18.75" customHeight="1" outlineLevel="1">
      <c r="A615" s="138"/>
      <c r="B615" s="144" t="s">
        <v>775</v>
      </c>
      <c r="C615" s="144">
        <v>79460</v>
      </c>
      <c r="D615" s="145" t="s">
        <v>1108</v>
      </c>
      <c r="E615" s="148" t="s">
        <v>1088</v>
      </c>
      <c r="F615" s="144" t="s">
        <v>48</v>
      </c>
      <c r="G615" s="149">
        <v>69.08</v>
      </c>
      <c r="H615" s="149">
        <v>32</v>
      </c>
      <c r="I615" s="150">
        <f t="shared" si="43"/>
        <v>39.254400000000004</v>
      </c>
      <c r="J615" s="150">
        <f t="shared" si="44"/>
        <v>2711.6939520000001</v>
      </c>
    </row>
    <row r="616" spans="1:10" s="93" customFormat="1" ht="18.75" customHeight="1" outlineLevel="1">
      <c r="A616" s="138"/>
      <c r="B616" s="144" t="s">
        <v>777</v>
      </c>
      <c r="C616" s="144" t="s">
        <v>195</v>
      </c>
      <c r="D616" s="144" t="s">
        <v>64</v>
      </c>
      <c r="E616" s="148" t="s">
        <v>780</v>
      </c>
      <c r="F616" s="144" t="s">
        <v>48</v>
      </c>
      <c r="G616" s="149">
        <v>69.08</v>
      </c>
      <c r="H616" s="149">
        <v>38</v>
      </c>
      <c r="I616" s="150">
        <f t="shared" si="43"/>
        <v>46.614600000000003</v>
      </c>
      <c r="J616" s="150">
        <f t="shared" si="44"/>
        <v>3220.1365679999999</v>
      </c>
    </row>
    <row r="617" spans="1:10" ht="18.75" customHeight="1" outlineLevel="1">
      <c r="A617" s="138"/>
      <c r="B617" s="169"/>
      <c r="C617" s="170"/>
      <c r="D617" s="170"/>
      <c r="E617" s="170"/>
      <c r="F617" s="170"/>
      <c r="G617" s="171"/>
      <c r="H617" s="171"/>
      <c r="I617" s="189" t="s">
        <v>1144</v>
      </c>
      <c r="J617" s="189">
        <f>SUM(J600:J616)</f>
        <v>183346.98769305</v>
      </c>
    </row>
    <row r="618" spans="1:10" s="117" customFormat="1" ht="18.75" customHeight="1">
      <c r="A618" s="138"/>
      <c r="B618" s="173"/>
      <c r="C618" s="173"/>
      <c r="D618" s="173"/>
      <c r="E618" s="174"/>
      <c r="F618" s="173"/>
      <c r="G618" s="175"/>
      <c r="H618" s="176"/>
      <c r="I618" s="177"/>
      <c r="J618" s="150"/>
    </row>
    <row r="619" spans="1:10" s="93" customFormat="1" ht="18.75" customHeight="1">
      <c r="A619" s="138"/>
      <c r="B619" s="179">
        <v>24</v>
      </c>
      <c r="C619" s="179"/>
      <c r="D619" s="179"/>
      <c r="E619" s="180" t="s">
        <v>16</v>
      </c>
      <c r="F619" s="180"/>
      <c r="G619" s="182"/>
      <c r="H619" s="182"/>
      <c r="I619" s="180"/>
      <c r="J619" s="150"/>
    </row>
    <row r="620" spans="1:10" s="93" customFormat="1" ht="135">
      <c r="A620" s="138"/>
      <c r="B620" s="225" t="s">
        <v>99</v>
      </c>
      <c r="C620" s="225" t="s">
        <v>1147</v>
      </c>
      <c r="D620" s="225" t="s">
        <v>64</v>
      </c>
      <c r="E620" s="232" t="s">
        <v>1146</v>
      </c>
      <c r="F620" s="223" t="s">
        <v>1148</v>
      </c>
      <c r="G620" s="224">
        <v>81.5</v>
      </c>
      <c r="H620" s="224">
        <v>709.02</v>
      </c>
      <c r="I620" s="266">
        <f t="shared" ref="I620" si="45">H620*22.67%+H620</f>
        <v>869.75483399999996</v>
      </c>
      <c r="J620" s="150">
        <f>G620*I620</f>
        <v>70885.018970999998</v>
      </c>
    </row>
    <row r="621" spans="1:10" s="93" customFormat="1" ht="30">
      <c r="A621" s="138"/>
      <c r="B621" s="225" t="s">
        <v>460</v>
      </c>
      <c r="C621" s="225" t="s">
        <v>1160</v>
      </c>
      <c r="D621" s="225" t="s">
        <v>64</v>
      </c>
      <c r="E621" s="232" t="s">
        <v>1156</v>
      </c>
      <c r="F621" s="223" t="s">
        <v>56</v>
      </c>
      <c r="G621" s="224">
        <v>164.5</v>
      </c>
      <c r="H621" s="224">
        <v>317.68</v>
      </c>
      <c r="I621" s="267">
        <f>H621*J7+H621</f>
        <v>409.01300000000003</v>
      </c>
      <c r="J621" s="150">
        <f>G621*I621</f>
        <v>67282.638500000001</v>
      </c>
    </row>
    <row r="622" spans="1:10" s="93" customFormat="1" ht="30">
      <c r="A622" s="138"/>
      <c r="B622" s="225" t="s">
        <v>1157</v>
      </c>
      <c r="C622" s="225" t="s">
        <v>1162</v>
      </c>
      <c r="D622" s="225" t="s">
        <v>64</v>
      </c>
      <c r="E622" s="232" t="s">
        <v>1161</v>
      </c>
      <c r="F622" s="223" t="s">
        <v>1163</v>
      </c>
      <c r="G622" s="224">
        <v>11.3</v>
      </c>
      <c r="H622" s="224">
        <v>517.96</v>
      </c>
      <c r="I622" s="267">
        <f>H622*J7+H622</f>
        <v>666.87350000000004</v>
      </c>
      <c r="J622" s="150">
        <f>G622*I622</f>
        <v>7535.6705500000007</v>
      </c>
    </row>
    <row r="623" spans="1:10" s="93" customFormat="1" ht="18.75" customHeight="1" outlineLevel="1">
      <c r="A623" s="138"/>
      <c r="B623" s="225" t="s">
        <v>1158</v>
      </c>
      <c r="C623" s="253">
        <v>99803</v>
      </c>
      <c r="D623" s="145" t="s">
        <v>1108</v>
      </c>
      <c r="E623" s="254" t="s">
        <v>886</v>
      </c>
      <c r="F623" s="144" t="s">
        <v>48</v>
      </c>
      <c r="G623" s="149">
        <v>1514.3</v>
      </c>
      <c r="H623" s="149">
        <v>1.64</v>
      </c>
      <c r="I623" s="150">
        <f>H623*22.67%+H623</f>
        <v>2.0117880000000001</v>
      </c>
      <c r="J623" s="150">
        <f t="shared" si="44"/>
        <v>3046.4505684000001</v>
      </c>
    </row>
    <row r="624" spans="1:10" s="93" customFormat="1" ht="18.75" customHeight="1" outlineLevel="1">
      <c r="A624" s="138"/>
      <c r="B624" s="225" t="s">
        <v>1159</v>
      </c>
      <c r="C624" s="255"/>
      <c r="D624" s="255" t="s">
        <v>496</v>
      </c>
      <c r="E624" s="256" t="s">
        <v>1102</v>
      </c>
      <c r="F624" s="225" t="s">
        <v>43</v>
      </c>
      <c r="G624" s="149">
        <v>1</v>
      </c>
      <c r="H624" s="149">
        <v>1150</v>
      </c>
      <c r="I624" s="150">
        <f>H624*22.67%+H624</f>
        <v>1410.7049999999999</v>
      </c>
      <c r="J624" s="150">
        <f t="shared" si="44"/>
        <v>1410.7049999999999</v>
      </c>
    </row>
    <row r="625" spans="1:10" s="93" customFormat="1" ht="75" customHeight="1" outlineLevel="1">
      <c r="A625" s="138"/>
      <c r="B625" s="225" t="s">
        <v>1166</v>
      </c>
      <c r="C625" s="255" t="s">
        <v>1169</v>
      </c>
      <c r="D625" s="255" t="s">
        <v>1168</v>
      </c>
      <c r="E625" s="256" t="s">
        <v>1167</v>
      </c>
      <c r="F625" s="225" t="s">
        <v>1170</v>
      </c>
      <c r="G625" s="149">
        <v>1376.64</v>
      </c>
      <c r="H625" s="149">
        <v>95.88</v>
      </c>
      <c r="I625" s="150">
        <f>H625*22.67%+H625</f>
        <v>117.615996</v>
      </c>
      <c r="J625" s="150">
        <f t="shared" ref="J625" si="46">G625*I625</f>
        <v>161914.88473344001</v>
      </c>
    </row>
    <row r="626" spans="1:10" ht="18.75" customHeight="1" outlineLevel="1">
      <c r="A626" s="138"/>
      <c r="B626" s="169"/>
      <c r="C626" s="170"/>
      <c r="D626" s="170"/>
      <c r="E626" s="170"/>
      <c r="F626" s="170"/>
      <c r="G626" s="171" t="s">
        <v>119</v>
      </c>
      <c r="H626" s="171"/>
      <c r="I626" s="172"/>
      <c r="J626" s="195">
        <f>SUM(J620:J625)</f>
        <v>312075.36832283996</v>
      </c>
    </row>
    <row r="627" spans="1:10" ht="18.75" customHeight="1" outlineLevel="1">
      <c r="A627" s="138"/>
      <c r="B627" s="235"/>
      <c r="C627" s="235"/>
      <c r="D627" s="235"/>
      <c r="E627" s="235"/>
      <c r="F627" s="235"/>
      <c r="G627" s="236"/>
      <c r="H627" s="236"/>
      <c r="I627" s="235"/>
      <c r="J627" s="265"/>
    </row>
    <row r="628" spans="1:10" ht="18.75" customHeight="1">
      <c r="A628" s="138"/>
      <c r="B628" s="173"/>
      <c r="C628" s="173"/>
      <c r="D628" s="173"/>
      <c r="E628" s="174"/>
      <c r="F628" s="173"/>
      <c r="G628" s="175"/>
      <c r="H628" s="176"/>
      <c r="I628" s="177"/>
      <c r="J628" s="178"/>
    </row>
    <row r="629" spans="1:10" ht="18.75" customHeight="1">
      <c r="A629" s="138"/>
      <c r="B629" s="257"/>
      <c r="C629" s="258"/>
      <c r="D629" s="258"/>
      <c r="E629" s="258"/>
      <c r="F629" s="258"/>
      <c r="G629" s="258"/>
      <c r="H629" s="259" t="s">
        <v>525</v>
      </c>
      <c r="I629" s="260"/>
      <c r="J629" s="183">
        <f>J626+J617+J596+J578+J572+J539+J532+J459+J439+J426+J394+J350+J338+J265+J249+J223+J204+J199+J188+J134+J119+J89+J44+J28+J14</f>
        <v>5343889.08224707</v>
      </c>
    </row>
    <row r="630" spans="1:10" ht="18.75" customHeight="1">
      <c r="A630" s="138"/>
      <c r="B630" s="261"/>
      <c r="C630" s="261"/>
      <c r="D630" s="262"/>
      <c r="E630" s="174"/>
      <c r="F630" s="173"/>
      <c r="G630" s="175"/>
      <c r="H630" s="176"/>
      <c r="I630" s="263"/>
      <c r="J630" s="264"/>
    </row>
    <row r="631" spans="1:10" ht="18.75" customHeight="1" thickBot="1">
      <c r="A631" s="138"/>
      <c r="D631" s="96"/>
      <c r="E631" s="97"/>
      <c r="F631" s="138"/>
      <c r="G631" s="107"/>
      <c r="H631" s="106"/>
      <c r="I631" s="95"/>
      <c r="J631" s="282"/>
    </row>
    <row r="632" spans="1:10" ht="18.75" customHeight="1" collapsed="1">
      <c r="B632" s="283"/>
      <c r="C632" s="284"/>
      <c r="D632" s="284"/>
      <c r="E632" s="284"/>
      <c r="F632" s="284"/>
      <c r="G632" s="285"/>
      <c r="H632" s="106"/>
      <c r="I632" s="88"/>
      <c r="J632" s="282"/>
    </row>
    <row r="633" spans="1:10" ht="18.75" customHeight="1">
      <c r="B633" s="286"/>
      <c r="C633" s="287"/>
      <c r="D633" s="287"/>
      <c r="E633" s="287"/>
      <c r="F633" s="287"/>
      <c r="G633" s="288"/>
      <c r="J633" s="134"/>
    </row>
    <row r="634" spans="1:10" ht="18.75" customHeight="1">
      <c r="B634" s="269"/>
      <c r="C634" s="270"/>
      <c r="D634" s="270"/>
      <c r="E634" s="270"/>
      <c r="F634" s="270"/>
      <c r="G634" s="271"/>
    </row>
    <row r="635" spans="1:10" ht="18.75" customHeight="1">
      <c r="B635" s="272"/>
      <c r="C635" s="270"/>
      <c r="D635" s="270"/>
      <c r="E635" s="270"/>
      <c r="F635" s="270"/>
      <c r="G635" s="271"/>
    </row>
    <row r="636" spans="1:10" s="103" customFormat="1" ht="18.75" customHeight="1">
      <c r="A636" s="89"/>
      <c r="B636" s="273"/>
      <c r="C636" s="274"/>
      <c r="D636" s="274"/>
      <c r="E636" s="274"/>
      <c r="F636" s="274"/>
      <c r="G636" s="275"/>
      <c r="I636" s="137"/>
      <c r="J636" s="137"/>
    </row>
    <row r="637" spans="1:10" ht="18.75" customHeight="1" thickBot="1">
      <c r="B637" s="98"/>
      <c r="C637" s="99"/>
      <c r="D637" s="99"/>
      <c r="E637" s="100"/>
      <c r="F637" s="101"/>
      <c r="G637" s="105"/>
    </row>
    <row r="642" spans="1:10" s="89" customFormat="1" ht="18.75" customHeight="1">
      <c r="B642" s="90"/>
      <c r="C642" s="90"/>
      <c r="D642" s="90"/>
      <c r="E642" s="91"/>
      <c r="G642" s="104"/>
      <c r="H642" s="103"/>
      <c r="I642" s="137"/>
      <c r="J642" s="137"/>
    </row>
    <row r="653" spans="1:10" s="118" customFormat="1" ht="18.75" customHeight="1">
      <c r="A653" s="89"/>
      <c r="B653" s="90"/>
      <c r="C653" s="90"/>
      <c r="D653" s="90"/>
      <c r="E653" s="91"/>
      <c r="F653" s="89"/>
      <c r="G653" s="104"/>
      <c r="H653" s="103"/>
      <c r="I653" s="137"/>
      <c r="J653" s="137"/>
    </row>
    <row r="654" spans="1:10" s="118" customFormat="1" ht="18.75" customHeight="1">
      <c r="A654" s="89"/>
      <c r="B654" s="90"/>
      <c r="C654" s="90"/>
      <c r="D654" s="90"/>
      <c r="E654" s="91"/>
      <c r="F654" s="89"/>
      <c r="G654" s="104"/>
      <c r="H654" s="103"/>
      <c r="I654" s="137"/>
      <c r="J654" s="137"/>
    </row>
    <row r="675" spans="1:10" s="118" customFormat="1" ht="18.75" customHeight="1">
      <c r="A675" s="89"/>
      <c r="B675" s="90"/>
      <c r="C675" s="90"/>
      <c r="D675" s="90"/>
      <c r="E675" s="91"/>
      <c r="F675" s="89"/>
      <c r="G675" s="104"/>
      <c r="H675" s="103"/>
      <c r="I675" s="137"/>
      <c r="J675" s="137"/>
    </row>
    <row r="680" spans="1:10" s="118" customFormat="1" ht="18.75" customHeight="1">
      <c r="A680" s="89"/>
      <c r="B680" s="90"/>
      <c r="C680" s="90"/>
      <c r="D680" s="90"/>
      <c r="E680" s="91"/>
      <c r="F680" s="89"/>
      <c r="G680" s="104"/>
      <c r="H680" s="103"/>
      <c r="I680" s="137"/>
      <c r="J680" s="137"/>
    </row>
  </sheetData>
  <mergeCells count="5">
    <mergeCell ref="B634:G635"/>
    <mergeCell ref="B636:G636"/>
    <mergeCell ref="B1:J3"/>
    <mergeCell ref="J631:J632"/>
    <mergeCell ref="B632:G633"/>
  </mergeCells>
  <conditionalFormatting sqref="G137 I28 G619:I619 G621:I622 G620:H620">
    <cfRule type="cellIs" dxfId="23" priority="202" stopIfTrue="1" operator="equal">
      <formula>0</formula>
    </cfRule>
  </conditionalFormatting>
  <conditionalFormatting sqref="I44">
    <cfRule type="cellIs" dxfId="22" priority="201" stopIfTrue="1" operator="equal">
      <formula>0</formula>
    </cfRule>
  </conditionalFormatting>
  <conditionalFormatting sqref="I89">
    <cfRule type="cellIs" dxfId="21" priority="200" stopIfTrue="1" operator="equal">
      <formula>0</formula>
    </cfRule>
  </conditionalFormatting>
  <conditionalFormatting sqref="I134">
    <cfRule type="cellIs" dxfId="20" priority="198" stopIfTrue="1" operator="equal">
      <formula>0</formula>
    </cfRule>
  </conditionalFormatting>
  <conditionalFormatting sqref="I188">
    <cfRule type="cellIs" dxfId="19" priority="197" stopIfTrue="1" operator="equal">
      <formula>0</formula>
    </cfRule>
  </conditionalFormatting>
  <conditionalFormatting sqref="I199">
    <cfRule type="cellIs" dxfId="18" priority="196" stopIfTrue="1" operator="equal">
      <formula>0</formula>
    </cfRule>
  </conditionalFormatting>
  <conditionalFormatting sqref="I204">
    <cfRule type="cellIs" dxfId="17" priority="195" stopIfTrue="1" operator="equal">
      <formula>0</formula>
    </cfRule>
  </conditionalFormatting>
  <conditionalFormatting sqref="I223">
    <cfRule type="cellIs" dxfId="16" priority="194" stopIfTrue="1" operator="equal">
      <formula>0</formula>
    </cfRule>
  </conditionalFormatting>
  <conditionalFormatting sqref="I249">
    <cfRule type="cellIs" dxfId="15" priority="193" stopIfTrue="1" operator="equal">
      <formula>0</formula>
    </cfRule>
  </conditionalFormatting>
  <conditionalFormatting sqref="I265">
    <cfRule type="cellIs" dxfId="14" priority="192" stopIfTrue="1" operator="equal">
      <formula>0</formula>
    </cfRule>
  </conditionalFormatting>
  <conditionalFormatting sqref="I338">
    <cfRule type="cellIs" dxfId="13" priority="191" stopIfTrue="1" operator="equal">
      <formula>0</formula>
    </cfRule>
  </conditionalFormatting>
  <conditionalFormatting sqref="I350">
    <cfRule type="cellIs" dxfId="12" priority="190" stopIfTrue="1" operator="equal">
      <formula>0</formula>
    </cfRule>
  </conditionalFormatting>
  <conditionalFormatting sqref="I394">
    <cfRule type="cellIs" dxfId="11" priority="189" stopIfTrue="1" operator="equal">
      <formula>0</formula>
    </cfRule>
  </conditionalFormatting>
  <conditionalFormatting sqref="I532">
    <cfRule type="cellIs" dxfId="10" priority="187" stopIfTrue="1" operator="equal">
      <formula>0</formula>
    </cfRule>
  </conditionalFormatting>
  <conditionalFormatting sqref="I539">
    <cfRule type="cellIs" dxfId="9" priority="186" stopIfTrue="1" operator="equal">
      <formula>0</formula>
    </cfRule>
  </conditionalFormatting>
  <conditionalFormatting sqref="I579">
    <cfRule type="cellIs" dxfId="8" priority="185" stopIfTrue="1" operator="equal">
      <formula>0</formula>
    </cfRule>
  </conditionalFormatting>
  <conditionalFormatting sqref="I626:I627">
    <cfRule type="cellIs" dxfId="7" priority="184" stopIfTrue="1" operator="equal">
      <formula>0</formula>
    </cfRule>
  </conditionalFormatting>
  <conditionalFormatting sqref="G598:H598">
    <cfRule type="cellIs" dxfId="6" priority="76" stopIfTrue="1" operator="equal">
      <formula>0</formula>
    </cfRule>
  </conditionalFormatting>
  <conditionalFormatting sqref="I426:I427">
    <cfRule type="cellIs" dxfId="5" priority="62" stopIfTrue="1" operator="equal">
      <formula>0</formula>
    </cfRule>
  </conditionalFormatting>
  <conditionalFormatting sqref="G12">
    <cfRule type="cellIs" dxfId="4" priority="54" stopIfTrue="1" operator="equal">
      <formula>0</formula>
    </cfRule>
  </conditionalFormatting>
  <conditionalFormatting sqref="H12:I12">
    <cfRule type="cellIs" dxfId="3" priority="51" stopIfTrue="1" operator="equal">
      <formula>0</formula>
    </cfRule>
  </conditionalFormatting>
  <conditionalFormatting sqref="G574:H574">
    <cfRule type="cellIs" dxfId="2" priority="37" stopIfTrue="1" operator="equal">
      <formula>0</formula>
    </cfRule>
  </conditionalFormatting>
  <conditionalFormatting sqref="I578">
    <cfRule type="cellIs" dxfId="1" priority="36" stopIfTrue="1" operator="equal">
      <formula>0</formula>
    </cfRule>
  </conditionalFormatting>
  <conditionalFormatting sqref="G580:I580">
    <cfRule type="cellIs" dxfId="0" priority="21" stopIfTrue="1" operator="equal">
      <formula>0</formula>
    </cfRule>
  </conditionalFormatting>
  <printOptions horizontalCentered="1"/>
  <pageMargins left="0.27559055118110237" right="0.35433070866141736" top="1.1811023622047245" bottom="0.31496062992125984" header="0.35433070866141736" footer="0.19685039370078741"/>
  <pageSetup paperSize="9" scale="54" fitToHeight="0" orientation="portrait" r:id="rId1"/>
  <headerFooter alignWithMargins="0">
    <oddHeader xml:space="preserve">&amp;CMinistério da Educação
Fundo Nacional de Desenvolvimento da Educação
Coordenação Geral de Infra-Estrutura - CGEST
&amp;"Arial,Negrito"Planilha Orçamentária - Projeto Padrão Tipo 1&amp;"Arial,Normal"
</oddHeader>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2"/>
  <sheetViews>
    <sheetView showGridLines="0" view="pageBreakPreview" topLeftCell="A12" zoomScale="60" zoomScaleNormal="80" workbookViewId="0">
      <selection activeCell="D13" sqref="D13"/>
    </sheetView>
  </sheetViews>
  <sheetFormatPr defaultRowHeight="13.2"/>
  <cols>
    <col min="1" max="1" width="2.69921875" style="23" customWidth="1"/>
    <col min="2" max="2" width="9" style="23"/>
    <col min="3" max="3" width="56.3984375" style="23" bestFit="1" customWidth="1"/>
    <col min="4" max="4" width="17" style="23" customWidth="1"/>
    <col min="5" max="5" width="9.19921875" style="23" bestFit="1" customWidth="1"/>
    <col min="6" max="15" width="11.59765625" style="23" customWidth="1"/>
    <col min="16" max="257" width="9" style="23"/>
    <col min="258" max="258" width="42.59765625" style="23" customWidth="1"/>
    <col min="259" max="259" width="14" style="23" customWidth="1"/>
    <col min="260" max="260" width="9.19921875" style="23" bestFit="1" customWidth="1"/>
    <col min="261" max="261" width="11.19921875" style="23" customWidth="1"/>
    <col min="262" max="268" width="12.59765625" style="23" customWidth="1"/>
    <col min="269" max="269" width="10.5" style="23" customWidth="1"/>
    <col min="270" max="513" width="9" style="23"/>
    <col min="514" max="514" width="42.59765625" style="23" customWidth="1"/>
    <col min="515" max="515" width="14" style="23" customWidth="1"/>
    <col min="516" max="516" width="9.19921875" style="23" bestFit="1" customWidth="1"/>
    <col min="517" max="517" width="11.19921875" style="23" customWidth="1"/>
    <col min="518" max="524" width="12.59765625" style="23" customWidth="1"/>
    <col min="525" max="525" width="10.5" style="23" customWidth="1"/>
    <col min="526" max="769" width="9" style="23"/>
    <col min="770" max="770" width="42.59765625" style="23" customWidth="1"/>
    <col min="771" max="771" width="14" style="23" customWidth="1"/>
    <col min="772" max="772" width="9.19921875" style="23" bestFit="1" customWidth="1"/>
    <col min="773" max="773" width="11.19921875" style="23" customWidth="1"/>
    <col min="774" max="780" width="12.59765625" style="23" customWidth="1"/>
    <col min="781" max="781" width="10.5" style="23" customWidth="1"/>
    <col min="782" max="1025" width="9" style="23"/>
    <col min="1026" max="1026" width="42.59765625" style="23" customWidth="1"/>
    <col min="1027" max="1027" width="14" style="23" customWidth="1"/>
    <col min="1028" max="1028" width="9.19921875" style="23" bestFit="1" customWidth="1"/>
    <col min="1029" max="1029" width="11.19921875" style="23" customWidth="1"/>
    <col min="1030" max="1036" width="12.59765625" style="23" customWidth="1"/>
    <col min="1037" max="1037" width="10.5" style="23" customWidth="1"/>
    <col min="1038" max="1281" width="9" style="23"/>
    <col min="1282" max="1282" width="42.59765625" style="23" customWidth="1"/>
    <col min="1283" max="1283" width="14" style="23" customWidth="1"/>
    <col min="1284" max="1284" width="9.19921875" style="23" bestFit="1" customWidth="1"/>
    <col min="1285" max="1285" width="11.19921875" style="23" customWidth="1"/>
    <col min="1286" max="1292" width="12.59765625" style="23" customWidth="1"/>
    <col min="1293" max="1293" width="10.5" style="23" customWidth="1"/>
    <col min="1294" max="1537" width="9" style="23"/>
    <col min="1538" max="1538" width="42.59765625" style="23" customWidth="1"/>
    <col min="1539" max="1539" width="14" style="23" customWidth="1"/>
    <col min="1540" max="1540" width="9.19921875" style="23" bestFit="1" customWidth="1"/>
    <col min="1541" max="1541" width="11.19921875" style="23" customWidth="1"/>
    <col min="1542" max="1548" width="12.59765625" style="23" customWidth="1"/>
    <col min="1549" max="1549" width="10.5" style="23" customWidth="1"/>
    <col min="1550" max="1793" width="9" style="23"/>
    <col min="1794" max="1794" width="42.59765625" style="23" customWidth="1"/>
    <col min="1795" max="1795" width="14" style="23" customWidth="1"/>
    <col min="1796" max="1796" width="9.19921875" style="23" bestFit="1" customWidth="1"/>
    <col min="1797" max="1797" width="11.19921875" style="23" customWidth="1"/>
    <col min="1798" max="1804" width="12.59765625" style="23" customWidth="1"/>
    <col min="1805" max="1805" width="10.5" style="23" customWidth="1"/>
    <col min="1806" max="2049" width="9" style="23"/>
    <col min="2050" max="2050" width="42.59765625" style="23" customWidth="1"/>
    <col min="2051" max="2051" width="14" style="23" customWidth="1"/>
    <col min="2052" max="2052" width="9.19921875" style="23" bestFit="1" customWidth="1"/>
    <col min="2053" max="2053" width="11.19921875" style="23" customWidth="1"/>
    <col min="2054" max="2060" width="12.59765625" style="23" customWidth="1"/>
    <col min="2061" max="2061" width="10.5" style="23" customWidth="1"/>
    <col min="2062" max="2305" width="9" style="23"/>
    <col min="2306" max="2306" width="42.59765625" style="23" customWidth="1"/>
    <col min="2307" max="2307" width="14" style="23" customWidth="1"/>
    <col min="2308" max="2308" width="9.19921875" style="23" bestFit="1" customWidth="1"/>
    <col min="2309" max="2309" width="11.19921875" style="23" customWidth="1"/>
    <col min="2310" max="2316" width="12.59765625" style="23" customWidth="1"/>
    <col min="2317" max="2317" width="10.5" style="23" customWidth="1"/>
    <col min="2318" max="2561" width="9" style="23"/>
    <col min="2562" max="2562" width="42.59765625" style="23" customWidth="1"/>
    <col min="2563" max="2563" width="14" style="23" customWidth="1"/>
    <col min="2564" max="2564" width="9.19921875" style="23" bestFit="1" customWidth="1"/>
    <col min="2565" max="2565" width="11.19921875" style="23" customWidth="1"/>
    <col min="2566" max="2572" width="12.59765625" style="23" customWidth="1"/>
    <col min="2573" max="2573" width="10.5" style="23" customWidth="1"/>
    <col min="2574" max="2817" width="9" style="23"/>
    <col min="2818" max="2818" width="42.59765625" style="23" customWidth="1"/>
    <col min="2819" max="2819" width="14" style="23" customWidth="1"/>
    <col min="2820" max="2820" width="9.19921875" style="23" bestFit="1" customWidth="1"/>
    <col min="2821" max="2821" width="11.19921875" style="23" customWidth="1"/>
    <col min="2822" max="2828" width="12.59765625" style="23" customWidth="1"/>
    <col min="2829" max="2829" width="10.5" style="23" customWidth="1"/>
    <col min="2830" max="3073" width="9" style="23"/>
    <col min="3074" max="3074" width="42.59765625" style="23" customWidth="1"/>
    <col min="3075" max="3075" width="14" style="23" customWidth="1"/>
    <col min="3076" max="3076" width="9.19921875" style="23" bestFit="1" customWidth="1"/>
    <col min="3077" max="3077" width="11.19921875" style="23" customWidth="1"/>
    <col min="3078" max="3084" width="12.59765625" style="23" customWidth="1"/>
    <col min="3085" max="3085" width="10.5" style="23" customWidth="1"/>
    <col min="3086" max="3329" width="9" style="23"/>
    <col min="3330" max="3330" width="42.59765625" style="23" customWidth="1"/>
    <col min="3331" max="3331" width="14" style="23" customWidth="1"/>
    <col min="3332" max="3332" width="9.19921875" style="23" bestFit="1" customWidth="1"/>
    <col min="3333" max="3333" width="11.19921875" style="23" customWidth="1"/>
    <col min="3334" max="3340" width="12.59765625" style="23" customWidth="1"/>
    <col min="3341" max="3341" width="10.5" style="23" customWidth="1"/>
    <col min="3342" max="3585" width="9" style="23"/>
    <col min="3586" max="3586" width="42.59765625" style="23" customWidth="1"/>
    <col min="3587" max="3587" width="14" style="23" customWidth="1"/>
    <col min="3588" max="3588" width="9.19921875" style="23" bestFit="1" customWidth="1"/>
    <col min="3589" max="3589" width="11.19921875" style="23" customWidth="1"/>
    <col min="3590" max="3596" width="12.59765625" style="23" customWidth="1"/>
    <col min="3597" max="3597" width="10.5" style="23" customWidth="1"/>
    <col min="3598" max="3841" width="9" style="23"/>
    <col min="3842" max="3842" width="42.59765625" style="23" customWidth="1"/>
    <col min="3843" max="3843" width="14" style="23" customWidth="1"/>
    <col min="3844" max="3844" width="9.19921875" style="23" bestFit="1" customWidth="1"/>
    <col min="3845" max="3845" width="11.19921875" style="23" customWidth="1"/>
    <col min="3846" max="3852" width="12.59765625" style="23" customWidth="1"/>
    <col min="3853" max="3853" width="10.5" style="23" customWidth="1"/>
    <col min="3854" max="4097" width="9" style="23"/>
    <col min="4098" max="4098" width="42.59765625" style="23" customWidth="1"/>
    <col min="4099" max="4099" width="14" style="23" customWidth="1"/>
    <col min="4100" max="4100" width="9.19921875" style="23" bestFit="1" customWidth="1"/>
    <col min="4101" max="4101" width="11.19921875" style="23" customWidth="1"/>
    <col min="4102" max="4108" width="12.59765625" style="23" customWidth="1"/>
    <col min="4109" max="4109" width="10.5" style="23" customWidth="1"/>
    <col min="4110" max="4353" width="9" style="23"/>
    <col min="4354" max="4354" width="42.59765625" style="23" customWidth="1"/>
    <col min="4355" max="4355" width="14" style="23" customWidth="1"/>
    <col min="4356" max="4356" width="9.19921875" style="23" bestFit="1" customWidth="1"/>
    <col min="4357" max="4357" width="11.19921875" style="23" customWidth="1"/>
    <col min="4358" max="4364" width="12.59765625" style="23" customWidth="1"/>
    <col min="4365" max="4365" width="10.5" style="23" customWidth="1"/>
    <col min="4366" max="4609" width="9" style="23"/>
    <col min="4610" max="4610" width="42.59765625" style="23" customWidth="1"/>
    <col min="4611" max="4611" width="14" style="23" customWidth="1"/>
    <col min="4612" max="4612" width="9.19921875" style="23" bestFit="1" customWidth="1"/>
    <col min="4613" max="4613" width="11.19921875" style="23" customWidth="1"/>
    <col min="4614" max="4620" width="12.59765625" style="23" customWidth="1"/>
    <col min="4621" max="4621" width="10.5" style="23" customWidth="1"/>
    <col min="4622" max="4865" width="9" style="23"/>
    <col min="4866" max="4866" width="42.59765625" style="23" customWidth="1"/>
    <col min="4867" max="4867" width="14" style="23" customWidth="1"/>
    <col min="4868" max="4868" width="9.19921875" style="23" bestFit="1" customWidth="1"/>
    <col min="4869" max="4869" width="11.19921875" style="23" customWidth="1"/>
    <col min="4870" max="4876" width="12.59765625" style="23" customWidth="1"/>
    <col min="4877" max="4877" width="10.5" style="23" customWidth="1"/>
    <col min="4878" max="5121" width="9" style="23"/>
    <col min="5122" max="5122" width="42.59765625" style="23" customWidth="1"/>
    <col min="5123" max="5123" width="14" style="23" customWidth="1"/>
    <col min="5124" max="5124" width="9.19921875" style="23" bestFit="1" customWidth="1"/>
    <col min="5125" max="5125" width="11.19921875" style="23" customWidth="1"/>
    <col min="5126" max="5132" width="12.59765625" style="23" customWidth="1"/>
    <col min="5133" max="5133" width="10.5" style="23" customWidth="1"/>
    <col min="5134" max="5377" width="9" style="23"/>
    <col min="5378" max="5378" width="42.59765625" style="23" customWidth="1"/>
    <col min="5379" max="5379" width="14" style="23" customWidth="1"/>
    <col min="5380" max="5380" width="9.19921875" style="23" bestFit="1" customWidth="1"/>
    <col min="5381" max="5381" width="11.19921875" style="23" customWidth="1"/>
    <col min="5382" max="5388" width="12.59765625" style="23" customWidth="1"/>
    <col min="5389" max="5389" width="10.5" style="23" customWidth="1"/>
    <col min="5390" max="5633" width="9" style="23"/>
    <col min="5634" max="5634" width="42.59765625" style="23" customWidth="1"/>
    <col min="5635" max="5635" width="14" style="23" customWidth="1"/>
    <col min="5636" max="5636" width="9.19921875" style="23" bestFit="1" customWidth="1"/>
    <col min="5637" max="5637" width="11.19921875" style="23" customWidth="1"/>
    <col min="5638" max="5644" width="12.59765625" style="23" customWidth="1"/>
    <col min="5645" max="5645" width="10.5" style="23" customWidth="1"/>
    <col min="5646" max="5889" width="9" style="23"/>
    <col min="5890" max="5890" width="42.59765625" style="23" customWidth="1"/>
    <col min="5891" max="5891" width="14" style="23" customWidth="1"/>
    <col min="5892" max="5892" width="9.19921875" style="23" bestFit="1" customWidth="1"/>
    <col min="5893" max="5893" width="11.19921875" style="23" customWidth="1"/>
    <col min="5894" max="5900" width="12.59765625" style="23" customWidth="1"/>
    <col min="5901" max="5901" width="10.5" style="23" customWidth="1"/>
    <col min="5902" max="6145" width="9" style="23"/>
    <col min="6146" max="6146" width="42.59765625" style="23" customWidth="1"/>
    <col min="6147" max="6147" width="14" style="23" customWidth="1"/>
    <col min="6148" max="6148" width="9.19921875" style="23" bestFit="1" customWidth="1"/>
    <col min="6149" max="6149" width="11.19921875" style="23" customWidth="1"/>
    <col min="6150" max="6156" width="12.59765625" style="23" customWidth="1"/>
    <col min="6157" max="6157" width="10.5" style="23" customWidth="1"/>
    <col min="6158" max="6401" width="9" style="23"/>
    <col min="6402" max="6402" width="42.59765625" style="23" customWidth="1"/>
    <col min="6403" max="6403" width="14" style="23" customWidth="1"/>
    <col min="6404" max="6404" width="9.19921875" style="23" bestFit="1" customWidth="1"/>
    <col min="6405" max="6405" width="11.19921875" style="23" customWidth="1"/>
    <col min="6406" max="6412" width="12.59765625" style="23" customWidth="1"/>
    <col min="6413" max="6413" width="10.5" style="23" customWidth="1"/>
    <col min="6414" max="6657" width="9" style="23"/>
    <col min="6658" max="6658" width="42.59765625" style="23" customWidth="1"/>
    <col min="6659" max="6659" width="14" style="23" customWidth="1"/>
    <col min="6660" max="6660" width="9.19921875" style="23" bestFit="1" customWidth="1"/>
    <col min="6661" max="6661" width="11.19921875" style="23" customWidth="1"/>
    <col min="6662" max="6668" width="12.59765625" style="23" customWidth="1"/>
    <col min="6669" max="6669" width="10.5" style="23" customWidth="1"/>
    <col min="6670" max="6913" width="9" style="23"/>
    <col min="6914" max="6914" width="42.59765625" style="23" customWidth="1"/>
    <col min="6915" max="6915" width="14" style="23" customWidth="1"/>
    <col min="6916" max="6916" width="9.19921875" style="23" bestFit="1" customWidth="1"/>
    <col min="6917" max="6917" width="11.19921875" style="23" customWidth="1"/>
    <col min="6918" max="6924" width="12.59765625" style="23" customWidth="1"/>
    <col min="6925" max="6925" width="10.5" style="23" customWidth="1"/>
    <col min="6926" max="7169" width="9" style="23"/>
    <col min="7170" max="7170" width="42.59765625" style="23" customWidth="1"/>
    <col min="7171" max="7171" width="14" style="23" customWidth="1"/>
    <col min="7172" max="7172" width="9.19921875" style="23" bestFit="1" customWidth="1"/>
    <col min="7173" max="7173" width="11.19921875" style="23" customWidth="1"/>
    <col min="7174" max="7180" width="12.59765625" style="23" customWidth="1"/>
    <col min="7181" max="7181" width="10.5" style="23" customWidth="1"/>
    <col min="7182" max="7425" width="9" style="23"/>
    <col min="7426" max="7426" width="42.59765625" style="23" customWidth="1"/>
    <col min="7427" max="7427" width="14" style="23" customWidth="1"/>
    <col min="7428" max="7428" width="9.19921875" style="23" bestFit="1" customWidth="1"/>
    <col min="7429" max="7429" width="11.19921875" style="23" customWidth="1"/>
    <col min="7430" max="7436" width="12.59765625" style="23" customWidth="1"/>
    <col min="7437" max="7437" width="10.5" style="23" customWidth="1"/>
    <col min="7438" max="7681" width="9" style="23"/>
    <col min="7682" max="7682" width="42.59765625" style="23" customWidth="1"/>
    <col min="7683" max="7683" width="14" style="23" customWidth="1"/>
    <col min="7684" max="7684" width="9.19921875" style="23" bestFit="1" customWidth="1"/>
    <col min="7685" max="7685" width="11.19921875" style="23" customWidth="1"/>
    <col min="7686" max="7692" width="12.59765625" style="23" customWidth="1"/>
    <col min="7693" max="7693" width="10.5" style="23" customWidth="1"/>
    <col min="7694" max="7937" width="9" style="23"/>
    <col min="7938" max="7938" width="42.59765625" style="23" customWidth="1"/>
    <col min="7939" max="7939" width="14" style="23" customWidth="1"/>
    <col min="7940" max="7940" width="9.19921875" style="23" bestFit="1" customWidth="1"/>
    <col min="7941" max="7941" width="11.19921875" style="23" customWidth="1"/>
    <col min="7942" max="7948" width="12.59765625" style="23" customWidth="1"/>
    <col min="7949" max="7949" width="10.5" style="23" customWidth="1"/>
    <col min="7950" max="8193" width="9" style="23"/>
    <col min="8194" max="8194" width="42.59765625" style="23" customWidth="1"/>
    <col min="8195" max="8195" width="14" style="23" customWidth="1"/>
    <col min="8196" max="8196" width="9.19921875" style="23" bestFit="1" customWidth="1"/>
    <col min="8197" max="8197" width="11.19921875" style="23" customWidth="1"/>
    <col min="8198" max="8204" width="12.59765625" style="23" customWidth="1"/>
    <col min="8205" max="8205" width="10.5" style="23" customWidth="1"/>
    <col min="8206" max="8449" width="9" style="23"/>
    <col min="8450" max="8450" width="42.59765625" style="23" customWidth="1"/>
    <col min="8451" max="8451" width="14" style="23" customWidth="1"/>
    <col min="8452" max="8452" width="9.19921875" style="23" bestFit="1" customWidth="1"/>
    <col min="8453" max="8453" width="11.19921875" style="23" customWidth="1"/>
    <col min="8454" max="8460" width="12.59765625" style="23" customWidth="1"/>
    <col min="8461" max="8461" width="10.5" style="23" customWidth="1"/>
    <col min="8462" max="8705" width="9" style="23"/>
    <col min="8706" max="8706" width="42.59765625" style="23" customWidth="1"/>
    <col min="8707" max="8707" width="14" style="23" customWidth="1"/>
    <col min="8708" max="8708" width="9.19921875" style="23" bestFit="1" customWidth="1"/>
    <col min="8709" max="8709" width="11.19921875" style="23" customWidth="1"/>
    <col min="8710" max="8716" width="12.59765625" style="23" customWidth="1"/>
    <col min="8717" max="8717" width="10.5" style="23" customWidth="1"/>
    <col min="8718" max="8961" width="9" style="23"/>
    <col min="8962" max="8962" width="42.59765625" style="23" customWidth="1"/>
    <col min="8963" max="8963" width="14" style="23" customWidth="1"/>
    <col min="8964" max="8964" width="9.19921875" style="23" bestFit="1" customWidth="1"/>
    <col min="8965" max="8965" width="11.19921875" style="23" customWidth="1"/>
    <col min="8966" max="8972" width="12.59765625" style="23" customWidth="1"/>
    <col min="8973" max="8973" width="10.5" style="23" customWidth="1"/>
    <col min="8974" max="9217" width="9" style="23"/>
    <col min="9218" max="9218" width="42.59765625" style="23" customWidth="1"/>
    <col min="9219" max="9219" width="14" style="23" customWidth="1"/>
    <col min="9220" max="9220" width="9.19921875" style="23" bestFit="1" customWidth="1"/>
    <col min="9221" max="9221" width="11.19921875" style="23" customWidth="1"/>
    <col min="9222" max="9228" width="12.59765625" style="23" customWidth="1"/>
    <col min="9229" max="9229" width="10.5" style="23" customWidth="1"/>
    <col min="9230" max="9473" width="9" style="23"/>
    <col min="9474" max="9474" width="42.59765625" style="23" customWidth="1"/>
    <col min="9475" max="9475" width="14" style="23" customWidth="1"/>
    <col min="9476" max="9476" width="9.19921875" style="23" bestFit="1" customWidth="1"/>
    <col min="9477" max="9477" width="11.19921875" style="23" customWidth="1"/>
    <col min="9478" max="9484" width="12.59765625" style="23" customWidth="1"/>
    <col min="9485" max="9485" width="10.5" style="23" customWidth="1"/>
    <col min="9486" max="9729" width="9" style="23"/>
    <col min="9730" max="9730" width="42.59765625" style="23" customWidth="1"/>
    <col min="9731" max="9731" width="14" style="23" customWidth="1"/>
    <col min="9732" max="9732" width="9.19921875" style="23" bestFit="1" customWidth="1"/>
    <col min="9733" max="9733" width="11.19921875" style="23" customWidth="1"/>
    <col min="9734" max="9740" width="12.59765625" style="23" customWidth="1"/>
    <col min="9741" max="9741" width="10.5" style="23" customWidth="1"/>
    <col min="9742" max="9985" width="9" style="23"/>
    <col min="9986" max="9986" width="42.59765625" style="23" customWidth="1"/>
    <col min="9987" max="9987" width="14" style="23" customWidth="1"/>
    <col min="9988" max="9988" width="9.19921875" style="23" bestFit="1" customWidth="1"/>
    <col min="9989" max="9989" width="11.19921875" style="23" customWidth="1"/>
    <col min="9990" max="9996" width="12.59765625" style="23" customWidth="1"/>
    <col min="9997" max="9997" width="10.5" style="23" customWidth="1"/>
    <col min="9998" max="10241" width="9" style="23"/>
    <col min="10242" max="10242" width="42.59765625" style="23" customWidth="1"/>
    <col min="10243" max="10243" width="14" style="23" customWidth="1"/>
    <col min="10244" max="10244" width="9.19921875" style="23" bestFit="1" customWidth="1"/>
    <col min="10245" max="10245" width="11.19921875" style="23" customWidth="1"/>
    <col min="10246" max="10252" width="12.59765625" style="23" customWidth="1"/>
    <col min="10253" max="10253" width="10.5" style="23" customWidth="1"/>
    <col min="10254" max="10497" width="9" style="23"/>
    <col min="10498" max="10498" width="42.59765625" style="23" customWidth="1"/>
    <col min="10499" max="10499" width="14" style="23" customWidth="1"/>
    <col min="10500" max="10500" width="9.19921875" style="23" bestFit="1" customWidth="1"/>
    <col min="10501" max="10501" width="11.19921875" style="23" customWidth="1"/>
    <col min="10502" max="10508" width="12.59765625" style="23" customWidth="1"/>
    <col min="10509" max="10509" width="10.5" style="23" customWidth="1"/>
    <col min="10510" max="10753" width="9" style="23"/>
    <col min="10754" max="10754" width="42.59765625" style="23" customWidth="1"/>
    <col min="10755" max="10755" width="14" style="23" customWidth="1"/>
    <col min="10756" max="10756" width="9.19921875" style="23" bestFit="1" customWidth="1"/>
    <col min="10757" max="10757" width="11.19921875" style="23" customWidth="1"/>
    <col min="10758" max="10764" width="12.59765625" style="23" customWidth="1"/>
    <col min="10765" max="10765" width="10.5" style="23" customWidth="1"/>
    <col min="10766" max="11009" width="9" style="23"/>
    <col min="11010" max="11010" width="42.59765625" style="23" customWidth="1"/>
    <col min="11011" max="11011" width="14" style="23" customWidth="1"/>
    <col min="11012" max="11012" width="9.19921875" style="23" bestFit="1" customWidth="1"/>
    <col min="11013" max="11013" width="11.19921875" style="23" customWidth="1"/>
    <col min="11014" max="11020" width="12.59765625" style="23" customWidth="1"/>
    <col min="11021" max="11021" width="10.5" style="23" customWidth="1"/>
    <col min="11022" max="11265" width="9" style="23"/>
    <col min="11266" max="11266" width="42.59765625" style="23" customWidth="1"/>
    <col min="11267" max="11267" width="14" style="23" customWidth="1"/>
    <col min="11268" max="11268" width="9.19921875" style="23" bestFit="1" customWidth="1"/>
    <col min="11269" max="11269" width="11.19921875" style="23" customWidth="1"/>
    <col min="11270" max="11276" width="12.59765625" style="23" customWidth="1"/>
    <col min="11277" max="11277" width="10.5" style="23" customWidth="1"/>
    <col min="11278" max="11521" width="9" style="23"/>
    <col min="11522" max="11522" width="42.59765625" style="23" customWidth="1"/>
    <col min="11523" max="11523" width="14" style="23" customWidth="1"/>
    <col min="11524" max="11524" width="9.19921875" style="23" bestFit="1" customWidth="1"/>
    <col min="11525" max="11525" width="11.19921875" style="23" customWidth="1"/>
    <col min="11526" max="11532" width="12.59765625" style="23" customWidth="1"/>
    <col min="11533" max="11533" width="10.5" style="23" customWidth="1"/>
    <col min="11534" max="11777" width="9" style="23"/>
    <col min="11778" max="11778" width="42.59765625" style="23" customWidth="1"/>
    <col min="11779" max="11779" width="14" style="23" customWidth="1"/>
    <col min="11780" max="11780" width="9.19921875" style="23" bestFit="1" customWidth="1"/>
    <col min="11781" max="11781" width="11.19921875" style="23" customWidth="1"/>
    <col min="11782" max="11788" width="12.59765625" style="23" customWidth="1"/>
    <col min="11789" max="11789" width="10.5" style="23" customWidth="1"/>
    <col min="11790" max="12033" width="9" style="23"/>
    <col min="12034" max="12034" width="42.59765625" style="23" customWidth="1"/>
    <col min="12035" max="12035" width="14" style="23" customWidth="1"/>
    <col min="12036" max="12036" width="9.19921875" style="23" bestFit="1" customWidth="1"/>
    <col min="12037" max="12037" width="11.19921875" style="23" customWidth="1"/>
    <col min="12038" max="12044" width="12.59765625" style="23" customWidth="1"/>
    <col min="12045" max="12045" width="10.5" style="23" customWidth="1"/>
    <col min="12046" max="12289" width="9" style="23"/>
    <col min="12290" max="12290" width="42.59765625" style="23" customWidth="1"/>
    <col min="12291" max="12291" width="14" style="23" customWidth="1"/>
    <col min="12292" max="12292" width="9.19921875" style="23" bestFit="1" customWidth="1"/>
    <col min="12293" max="12293" width="11.19921875" style="23" customWidth="1"/>
    <col min="12294" max="12300" width="12.59765625" style="23" customWidth="1"/>
    <col min="12301" max="12301" width="10.5" style="23" customWidth="1"/>
    <col min="12302" max="12545" width="9" style="23"/>
    <col min="12546" max="12546" width="42.59765625" style="23" customWidth="1"/>
    <col min="12547" max="12547" width="14" style="23" customWidth="1"/>
    <col min="12548" max="12548" width="9.19921875" style="23" bestFit="1" customWidth="1"/>
    <col min="12549" max="12549" width="11.19921875" style="23" customWidth="1"/>
    <col min="12550" max="12556" width="12.59765625" style="23" customWidth="1"/>
    <col min="12557" max="12557" width="10.5" style="23" customWidth="1"/>
    <col min="12558" max="12801" width="9" style="23"/>
    <col min="12802" max="12802" width="42.59765625" style="23" customWidth="1"/>
    <col min="12803" max="12803" width="14" style="23" customWidth="1"/>
    <col min="12804" max="12804" width="9.19921875" style="23" bestFit="1" customWidth="1"/>
    <col min="12805" max="12805" width="11.19921875" style="23" customWidth="1"/>
    <col min="12806" max="12812" width="12.59765625" style="23" customWidth="1"/>
    <col min="12813" max="12813" width="10.5" style="23" customWidth="1"/>
    <col min="12814" max="13057" width="9" style="23"/>
    <col min="13058" max="13058" width="42.59765625" style="23" customWidth="1"/>
    <col min="13059" max="13059" width="14" style="23" customWidth="1"/>
    <col min="13060" max="13060" width="9.19921875" style="23" bestFit="1" customWidth="1"/>
    <col min="13061" max="13061" width="11.19921875" style="23" customWidth="1"/>
    <col min="13062" max="13068" width="12.59765625" style="23" customWidth="1"/>
    <col min="13069" max="13069" width="10.5" style="23" customWidth="1"/>
    <col min="13070" max="13313" width="9" style="23"/>
    <col min="13314" max="13314" width="42.59765625" style="23" customWidth="1"/>
    <col min="13315" max="13315" width="14" style="23" customWidth="1"/>
    <col min="13316" max="13316" width="9.19921875" style="23" bestFit="1" customWidth="1"/>
    <col min="13317" max="13317" width="11.19921875" style="23" customWidth="1"/>
    <col min="13318" max="13324" width="12.59765625" style="23" customWidth="1"/>
    <col min="13325" max="13325" width="10.5" style="23" customWidth="1"/>
    <col min="13326" max="13569" width="9" style="23"/>
    <col min="13570" max="13570" width="42.59765625" style="23" customWidth="1"/>
    <col min="13571" max="13571" width="14" style="23" customWidth="1"/>
    <col min="13572" max="13572" width="9.19921875" style="23" bestFit="1" customWidth="1"/>
    <col min="13573" max="13573" width="11.19921875" style="23" customWidth="1"/>
    <col min="13574" max="13580" width="12.59765625" style="23" customWidth="1"/>
    <col min="13581" max="13581" width="10.5" style="23" customWidth="1"/>
    <col min="13582" max="13825" width="9" style="23"/>
    <col min="13826" max="13826" width="42.59765625" style="23" customWidth="1"/>
    <col min="13827" max="13827" width="14" style="23" customWidth="1"/>
    <col min="13828" max="13828" width="9.19921875" style="23" bestFit="1" customWidth="1"/>
    <col min="13829" max="13829" width="11.19921875" style="23" customWidth="1"/>
    <col min="13830" max="13836" width="12.59765625" style="23" customWidth="1"/>
    <col min="13837" max="13837" width="10.5" style="23" customWidth="1"/>
    <col min="13838" max="14081" width="9" style="23"/>
    <col min="14082" max="14082" width="42.59765625" style="23" customWidth="1"/>
    <col min="14083" max="14083" width="14" style="23" customWidth="1"/>
    <col min="14084" max="14084" width="9.19921875" style="23" bestFit="1" customWidth="1"/>
    <col min="14085" max="14085" width="11.19921875" style="23" customWidth="1"/>
    <col min="14086" max="14092" width="12.59765625" style="23" customWidth="1"/>
    <col min="14093" max="14093" width="10.5" style="23" customWidth="1"/>
    <col min="14094" max="14337" width="9" style="23"/>
    <col min="14338" max="14338" width="42.59765625" style="23" customWidth="1"/>
    <col min="14339" max="14339" width="14" style="23" customWidth="1"/>
    <col min="14340" max="14340" width="9.19921875" style="23" bestFit="1" customWidth="1"/>
    <col min="14341" max="14341" width="11.19921875" style="23" customWidth="1"/>
    <col min="14342" max="14348" width="12.59765625" style="23" customWidth="1"/>
    <col min="14349" max="14349" width="10.5" style="23" customWidth="1"/>
    <col min="14350" max="14593" width="9" style="23"/>
    <col min="14594" max="14594" width="42.59765625" style="23" customWidth="1"/>
    <col min="14595" max="14595" width="14" style="23" customWidth="1"/>
    <col min="14596" max="14596" width="9.19921875" style="23" bestFit="1" customWidth="1"/>
    <col min="14597" max="14597" width="11.19921875" style="23" customWidth="1"/>
    <col min="14598" max="14604" width="12.59765625" style="23" customWidth="1"/>
    <col min="14605" max="14605" width="10.5" style="23" customWidth="1"/>
    <col min="14606" max="14849" width="9" style="23"/>
    <col min="14850" max="14850" width="42.59765625" style="23" customWidth="1"/>
    <col min="14851" max="14851" width="14" style="23" customWidth="1"/>
    <col min="14852" max="14852" width="9.19921875" style="23" bestFit="1" customWidth="1"/>
    <col min="14853" max="14853" width="11.19921875" style="23" customWidth="1"/>
    <col min="14854" max="14860" width="12.59765625" style="23" customWidth="1"/>
    <col min="14861" max="14861" width="10.5" style="23" customWidth="1"/>
    <col min="14862" max="15105" width="9" style="23"/>
    <col min="15106" max="15106" width="42.59765625" style="23" customWidth="1"/>
    <col min="15107" max="15107" width="14" style="23" customWidth="1"/>
    <col min="15108" max="15108" width="9.19921875" style="23" bestFit="1" customWidth="1"/>
    <col min="15109" max="15109" width="11.19921875" style="23" customWidth="1"/>
    <col min="15110" max="15116" width="12.59765625" style="23" customWidth="1"/>
    <col min="15117" max="15117" width="10.5" style="23" customWidth="1"/>
    <col min="15118" max="15361" width="9" style="23"/>
    <col min="15362" max="15362" width="42.59765625" style="23" customWidth="1"/>
    <col min="15363" max="15363" width="14" style="23" customWidth="1"/>
    <col min="15364" max="15364" width="9.19921875" style="23" bestFit="1" customWidth="1"/>
    <col min="15365" max="15365" width="11.19921875" style="23" customWidth="1"/>
    <col min="15366" max="15372" width="12.59765625" style="23" customWidth="1"/>
    <col min="15373" max="15373" width="10.5" style="23" customWidth="1"/>
    <col min="15374" max="15617" width="9" style="23"/>
    <col min="15618" max="15618" width="42.59765625" style="23" customWidth="1"/>
    <col min="15619" max="15619" width="14" style="23" customWidth="1"/>
    <col min="15620" max="15620" width="9.19921875" style="23" bestFit="1" customWidth="1"/>
    <col min="15621" max="15621" width="11.19921875" style="23" customWidth="1"/>
    <col min="15622" max="15628" width="12.59765625" style="23" customWidth="1"/>
    <col min="15629" max="15629" width="10.5" style="23" customWidth="1"/>
    <col min="15630" max="15873" width="9" style="23"/>
    <col min="15874" max="15874" width="42.59765625" style="23" customWidth="1"/>
    <col min="15875" max="15875" width="14" style="23" customWidth="1"/>
    <col min="15876" max="15876" width="9.19921875" style="23" bestFit="1" customWidth="1"/>
    <col min="15877" max="15877" width="11.19921875" style="23" customWidth="1"/>
    <col min="15878" max="15884" width="12.59765625" style="23" customWidth="1"/>
    <col min="15885" max="15885" width="10.5" style="23" customWidth="1"/>
    <col min="15886" max="16129" width="9" style="23"/>
    <col min="16130" max="16130" width="42.59765625" style="23" customWidth="1"/>
    <col min="16131" max="16131" width="14" style="23" customWidth="1"/>
    <col min="16132" max="16132" width="9.19921875" style="23" bestFit="1" customWidth="1"/>
    <col min="16133" max="16133" width="11.19921875" style="23" customWidth="1"/>
    <col min="16134" max="16140" width="12.59765625" style="23" customWidth="1"/>
    <col min="16141" max="16141" width="10.5" style="23" customWidth="1"/>
    <col min="16142" max="16384" width="9" style="23"/>
  </cols>
  <sheetData>
    <row r="1" spans="2:15" s="29" customFormat="1" ht="18" customHeight="1">
      <c r="B1" s="289" t="s">
        <v>1134</v>
      </c>
      <c r="C1" s="290"/>
      <c r="D1" s="290"/>
      <c r="E1" s="290"/>
      <c r="F1" s="290"/>
      <c r="G1" s="290"/>
      <c r="H1" s="290"/>
      <c r="I1" s="290"/>
      <c r="J1" s="290"/>
      <c r="K1" s="290"/>
      <c r="L1" s="290"/>
      <c r="M1" s="290"/>
      <c r="N1" s="290"/>
      <c r="O1" s="291"/>
    </row>
    <row r="2" spans="2:15" s="29" customFormat="1" ht="18" customHeight="1" thickBot="1">
      <c r="B2" s="292"/>
      <c r="C2" s="293"/>
      <c r="D2" s="293"/>
      <c r="E2" s="293"/>
      <c r="F2" s="293"/>
      <c r="G2" s="293"/>
      <c r="H2" s="293"/>
      <c r="I2" s="293"/>
      <c r="J2" s="293"/>
      <c r="K2" s="293"/>
      <c r="L2" s="293"/>
      <c r="M2" s="293"/>
      <c r="N2" s="293"/>
      <c r="O2" s="294"/>
    </row>
    <row r="3" spans="2:15" s="29" customFormat="1" ht="13.8" thickBot="1">
      <c r="B3" s="30"/>
      <c r="C3" s="30"/>
      <c r="D3" s="31"/>
      <c r="E3" s="32"/>
      <c r="F3" s="33"/>
      <c r="G3" s="30"/>
      <c r="H3" s="30"/>
      <c r="I3" s="30"/>
      <c r="J3" s="34"/>
      <c r="K3" s="34"/>
      <c r="L3" s="34"/>
      <c r="M3" s="34"/>
      <c r="N3" s="34"/>
      <c r="O3" s="34"/>
    </row>
    <row r="4" spans="2:15" s="29" customFormat="1">
      <c r="B4" s="35" t="s">
        <v>1171</v>
      </c>
      <c r="C4" s="36"/>
      <c r="D4" s="37"/>
      <c r="E4" s="38"/>
      <c r="F4" s="39"/>
      <c r="G4" s="40"/>
      <c r="H4" s="40"/>
      <c r="I4" s="38"/>
      <c r="J4" s="41"/>
      <c r="K4" s="41"/>
      <c r="L4" s="41"/>
      <c r="M4" s="41"/>
      <c r="N4" s="41"/>
      <c r="O4" s="42"/>
    </row>
    <row r="5" spans="2:15" s="29" customFormat="1">
      <c r="B5" s="139"/>
      <c r="C5" s="43"/>
      <c r="D5" s="31"/>
      <c r="E5" s="32"/>
      <c r="F5" s="44"/>
      <c r="G5" s="45"/>
      <c r="H5" s="30"/>
      <c r="I5" s="32"/>
      <c r="J5" s="34"/>
      <c r="K5" s="34"/>
      <c r="L5" s="34"/>
      <c r="M5" s="34"/>
      <c r="N5" s="34"/>
      <c r="O5" s="46"/>
    </row>
    <row r="6" spans="2:15" s="29" customFormat="1" ht="13.8" thickBot="1">
      <c r="B6" s="140" t="s">
        <v>1131</v>
      </c>
      <c r="C6" s="47"/>
      <c r="D6" s="48"/>
      <c r="E6" s="49"/>
      <c r="F6" s="50"/>
      <c r="G6" s="51"/>
      <c r="H6" s="51"/>
      <c r="I6" s="49"/>
      <c r="J6" s="52"/>
      <c r="K6" s="52"/>
      <c r="L6" s="52"/>
      <c r="M6" s="52"/>
      <c r="N6" s="52"/>
      <c r="O6" s="53"/>
    </row>
    <row r="7" spans="2:15" s="29" customFormat="1" ht="13.8" thickBot="1">
      <c r="B7" s="43"/>
      <c r="C7" s="43"/>
      <c r="D7" s="31"/>
      <c r="E7" s="32"/>
      <c r="F7" s="44"/>
      <c r="G7" s="30"/>
      <c r="H7" s="30"/>
      <c r="I7" s="32"/>
      <c r="J7" s="34"/>
      <c r="K7" s="34"/>
      <c r="L7" s="34"/>
      <c r="M7" s="34"/>
      <c r="N7" s="34"/>
      <c r="O7" s="34"/>
    </row>
    <row r="8" spans="2:15" s="29" customFormat="1" ht="13.8" thickBot="1">
      <c r="B8" s="295" t="s">
        <v>781</v>
      </c>
      <c r="C8" s="296"/>
      <c r="D8" s="296"/>
      <c r="E8" s="296"/>
      <c r="F8" s="296"/>
      <c r="G8" s="296"/>
      <c r="H8" s="296"/>
      <c r="I8" s="296"/>
      <c r="J8" s="296"/>
      <c r="K8" s="296"/>
      <c r="L8" s="296"/>
      <c r="M8" s="296"/>
      <c r="N8" s="296"/>
      <c r="O8" s="297"/>
    </row>
    <row r="9" spans="2:15" ht="13.8" thickBot="1"/>
    <row r="10" spans="2:15" ht="13.8" thickBot="1">
      <c r="B10" s="3" t="s">
        <v>36</v>
      </c>
      <c r="C10" s="4" t="s">
        <v>39</v>
      </c>
      <c r="D10" s="4" t="s">
        <v>41</v>
      </c>
      <c r="E10" s="4" t="s">
        <v>196</v>
      </c>
      <c r="F10" s="4">
        <v>1</v>
      </c>
      <c r="G10" s="4">
        <v>2</v>
      </c>
      <c r="H10" s="4">
        <v>3</v>
      </c>
      <c r="I10" s="4">
        <v>4</v>
      </c>
      <c r="J10" s="4">
        <v>5</v>
      </c>
      <c r="K10" s="4">
        <v>6</v>
      </c>
      <c r="L10" s="4">
        <v>7</v>
      </c>
      <c r="M10" s="54">
        <v>8</v>
      </c>
      <c r="N10" s="4">
        <v>9</v>
      </c>
      <c r="O10" s="28">
        <v>10</v>
      </c>
    </row>
    <row r="11" spans="2:15">
      <c r="B11" s="5"/>
      <c r="C11" s="6"/>
      <c r="D11" s="6"/>
      <c r="E11" s="6"/>
      <c r="F11" s="7"/>
      <c r="G11" s="7"/>
      <c r="H11" s="7"/>
      <c r="I11" s="7"/>
      <c r="J11" s="7"/>
      <c r="K11" s="7"/>
      <c r="L11" s="55"/>
      <c r="M11" s="7"/>
      <c r="N11" s="7"/>
      <c r="O11" s="7"/>
    </row>
    <row r="12" spans="2:15" ht="13.8">
      <c r="B12" s="8">
        <v>1</v>
      </c>
      <c r="C12" s="142" t="s">
        <v>61</v>
      </c>
      <c r="D12" s="9" t="s">
        <v>1173</v>
      </c>
      <c r="E12" s="10"/>
      <c r="F12" s="56">
        <v>1</v>
      </c>
      <c r="G12" s="11"/>
      <c r="H12" s="12"/>
      <c r="I12" s="12"/>
      <c r="J12" s="12"/>
      <c r="K12" s="12"/>
      <c r="L12" s="57"/>
      <c r="M12" s="12"/>
      <c r="N12" s="58"/>
      <c r="O12" s="12"/>
    </row>
    <row r="13" spans="2:15" ht="13.8">
      <c r="B13" s="8"/>
      <c r="C13" s="143"/>
      <c r="D13" s="9"/>
      <c r="E13" s="10"/>
      <c r="F13" s="13"/>
      <c r="G13" s="13"/>
      <c r="H13" s="12"/>
      <c r="I13" s="12"/>
      <c r="J13" s="12"/>
      <c r="K13" s="12"/>
      <c r="L13" s="57"/>
      <c r="M13" s="12"/>
      <c r="N13" s="58"/>
      <c r="O13" s="12"/>
    </row>
    <row r="14" spans="2:15" ht="13.8">
      <c r="B14" s="8">
        <v>2</v>
      </c>
      <c r="C14" s="143" t="s">
        <v>112</v>
      </c>
      <c r="D14" s="9">
        <f>'TIPO 1 - 127V_BLOCOS'!J44</f>
        <v>69792.574728749998</v>
      </c>
      <c r="E14" s="10"/>
      <c r="F14" s="14">
        <v>0.15</v>
      </c>
      <c r="G14" s="14">
        <v>0.85</v>
      </c>
      <c r="H14" s="11"/>
      <c r="I14" s="12"/>
      <c r="J14" s="12"/>
      <c r="K14" s="12"/>
      <c r="L14" s="57"/>
      <c r="M14" s="12"/>
      <c r="N14" s="58"/>
      <c r="O14" s="12"/>
    </row>
    <row r="15" spans="2:15" ht="13.8">
      <c r="B15" s="8"/>
      <c r="C15" s="143"/>
      <c r="D15" s="9"/>
      <c r="E15" s="10"/>
      <c r="F15" s="13"/>
      <c r="G15" s="13"/>
      <c r="H15" s="13"/>
      <c r="I15" s="12"/>
      <c r="J15" s="12"/>
      <c r="K15" s="12"/>
      <c r="L15" s="57"/>
      <c r="M15" s="12"/>
      <c r="N15" s="58"/>
      <c r="O15" s="12"/>
    </row>
    <row r="16" spans="2:15" ht="13.8">
      <c r="B16" s="8">
        <v>3</v>
      </c>
      <c r="C16" s="143" t="s">
        <v>197</v>
      </c>
      <c r="D16" s="9">
        <f>'TIPO 1 - 127V_BLOCOS'!J89</f>
        <v>330149.30930000002</v>
      </c>
      <c r="E16" s="10"/>
      <c r="F16" s="59"/>
      <c r="G16" s="14">
        <v>0.7</v>
      </c>
      <c r="H16" s="14">
        <v>0.3</v>
      </c>
      <c r="I16" s="12"/>
      <c r="J16" s="12"/>
      <c r="K16" s="12"/>
      <c r="L16" s="57"/>
      <c r="M16" s="12"/>
      <c r="N16" s="58"/>
      <c r="O16" s="12"/>
    </row>
    <row r="17" spans="2:15" ht="13.8">
      <c r="B17" s="8"/>
      <c r="C17" s="143"/>
      <c r="D17" s="9"/>
      <c r="E17" s="10"/>
      <c r="F17" s="13"/>
      <c r="G17" s="13"/>
      <c r="H17" s="13"/>
      <c r="I17" s="12"/>
      <c r="J17" s="60"/>
      <c r="K17" s="60"/>
      <c r="L17" s="57"/>
      <c r="M17" s="12"/>
      <c r="N17" s="58"/>
      <c r="O17" s="12"/>
    </row>
    <row r="18" spans="2:15" ht="13.8">
      <c r="B18" s="8">
        <v>4</v>
      </c>
      <c r="C18" s="143" t="s">
        <v>72</v>
      </c>
      <c r="D18" s="9">
        <f>'TIPO 1 - 127V_BLOCOS'!J119</f>
        <v>259803.95523374999</v>
      </c>
      <c r="E18" s="10"/>
      <c r="F18" s="12"/>
      <c r="G18" s="14">
        <v>0.1</v>
      </c>
      <c r="H18" s="14">
        <v>0.7</v>
      </c>
      <c r="I18" s="14">
        <v>0.2</v>
      </c>
      <c r="J18" s="15"/>
      <c r="K18" s="15"/>
      <c r="L18" s="61"/>
      <c r="M18" s="62"/>
      <c r="N18" s="58"/>
      <c r="O18" s="12"/>
    </row>
    <row r="19" spans="2:15" ht="13.8">
      <c r="B19" s="8"/>
      <c r="C19" s="143"/>
      <c r="D19" s="9"/>
      <c r="E19" s="10"/>
      <c r="F19" s="12"/>
      <c r="G19" s="13"/>
      <c r="H19" s="13"/>
      <c r="I19" s="13"/>
      <c r="J19" s="16"/>
      <c r="K19" s="16"/>
      <c r="L19" s="57"/>
      <c r="M19" s="12"/>
      <c r="N19" s="58"/>
      <c r="O19" s="12"/>
    </row>
    <row r="20" spans="2:15" ht="13.8">
      <c r="B20" s="8">
        <v>5</v>
      </c>
      <c r="C20" s="143" t="s">
        <v>114</v>
      </c>
      <c r="D20" s="9">
        <f>'TIPO 1 - 127V_BLOCOS'!J134</f>
        <v>207361.36966875003</v>
      </c>
      <c r="E20" s="10"/>
      <c r="F20" s="12"/>
      <c r="G20" s="59"/>
      <c r="H20" s="14">
        <v>0.15</v>
      </c>
      <c r="I20" s="14">
        <v>0.4</v>
      </c>
      <c r="J20" s="14">
        <v>0.45</v>
      </c>
      <c r="K20" s="17"/>
      <c r="L20" s="17"/>
      <c r="M20" s="12"/>
      <c r="N20" s="58"/>
      <c r="O20" s="12"/>
    </row>
    <row r="21" spans="2:15" ht="13.8">
      <c r="B21" s="8"/>
      <c r="C21" s="143"/>
      <c r="D21" s="9"/>
      <c r="E21" s="10"/>
      <c r="F21" s="12"/>
      <c r="G21" s="13"/>
      <c r="H21" s="13"/>
      <c r="I21" s="13"/>
      <c r="J21" s="13"/>
      <c r="K21" s="13"/>
      <c r="L21" s="63"/>
      <c r="M21" s="12"/>
      <c r="N21" s="58"/>
      <c r="O21" s="12"/>
    </row>
    <row r="22" spans="2:15" ht="13.8">
      <c r="B22" s="8">
        <v>6</v>
      </c>
      <c r="C22" s="92" t="s">
        <v>75</v>
      </c>
      <c r="D22" s="9">
        <f>'TIPO 1 - 127V_BLOCOS'!J188</f>
        <v>390960.555085</v>
      </c>
      <c r="E22" s="10"/>
      <c r="F22" s="12"/>
      <c r="G22" s="12"/>
      <c r="H22" s="12"/>
      <c r="I22" s="17"/>
      <c r="J22" s="14">
        <v>0.1</v>
      </c>
      <c r="K22" s="14">
        <v>0.4</v>
      </c>
      <c r="L22" s="64">
        <v>0.3</v>
      </c>
      <c r="M22" s="14">
        <v>0.2</v>
      </c>
      <c r="N22" s="65"/>
      <c r="O22" s="12"/>
    </row>
    <row r="23" spans="2:15" ht="13.8">
      <c r="B23" s="8"/>
      <c r="C23" s="143"/>
      <c r="D23" s="9"/>
      <c r="E23" s="10"/>
      <c r="F23" s="12"/>
      <c r="G23" s="12"/>
      <c r="H23" s="12"/>
      <c r="I23" s="13"/>
      <c r="J23" s="13"/>
      <c r="K23" s="13"/>
      <c r="L23" s="63"/>
      <c r="M23" s="13"/>
      <c r="N23" s="66"/>
      <c r="O23" s="12"/>
    </row>
    <row r="24" spans="2:15" ht="13.8">
      <c r="B24" s="8">
        <v>7</v>
      </c>
      <c r="C24" s="92" t="s">
        <v>115</v>
      </c>
      <c r="D24" s="9">
        <f>'TIPO 1 - 127V_BLOCOS'!J199</f>
        <v>866606.68064625002</v>
      </c>
      <c r="E24" s="10"/>
      <c r="F24" s="12"/>
      <c r="G24" s="12"/>
      <c r="H24" s="14">
        <v>0.25</v>
      </c>
      <c r="I24" s="14">
        <v>0.35</v>
      </c>
      <c r="J24" s="14">
        <v>0.25</v>
      </c>
      <c r="K24" s="14">
        <v>0.15</v>
      </c>
      <c r="L24" s="67"/>
      <c r="M24" s="15"/>
      <c r="N24" s="58"/>
      <c r="O24" s="12"/>
    </row>
    <row r="25" spans="2:15" ht="13.8">
      <c r="B25" s="8"/>
      <c r="C25" s="143"/>
      <c r="D25" s="9"/>
      <c r="E25" s="10"/>
      <c r="F25" s="12"/>
      <c r="G25" s="12"/>
      <c r="H25" s="13"/>
      <c r="I25" s="13"/>
      <c r="J25" s="13"/>
      <c r="K25" s="16"/>
      <c r="L25" s="63"/>
      <c r="M25" s="13"/>
      <c r="N25" s="58"/>
      <c r="O25" s="12"/>
    </row>
    <row r="26" spans="2:15" ht="13.8">
      <c r="B26" s="8">
        <v>8</v>
      </c>
      <c r="C26" s="92" t="s">
        <v>180</v>
      </c>
      <c r="D26" s="9">
        <f>'TIPO 1 - 127V_BLOCOS'!J204</f>
        <v>91078.266802499988</v>
      </c>
      <c r="E26" s="10"/>
      <c r="F26" s="12"/>
      <c r="G26" s="15"/>
      <c r="H26" s="14">
        <v>1</v>
      </c>
      <c r="I26" s="17"/>
      <c r="J26" s="17"/>
      <c r="K26" s="17"/>
      <c r="L26" s="68"/>
      <c r="M26" s="15"/>
      <c r="N26" s="58"/>
      <c r="O26" s="12"/>
    </row>
    <row r="27" spans="2:15" ht="13.8">
      <c r="B27" s="8"/>
      <c r="C27" s="143"/>
      <c r="D27" s="9"/>
      <c r="E27" s="10"/>
      <c r="F27" s="12"/>
      <c r="G27" s="16"/>
      <c r="H27" s="13"/>
      <c r="I27" s="13"/>
      <c r="J27" s="13"/>
      <c r="K27" s="13"/>
      <c r="L27" s="63"/>
      <c r="M27" s="16"/>
      <c r="N27" s="58"/>
      <c r="O27" s="12"/>
    </row>
    <row r="28" spans="2:15" ht="13.8">
      <c r="B28" s="8">
        <v>9</v>
      </c>
      <c r="C28" s="92" t="s">
        <v>116</v>
      </c>
      <c r="D28" s="9">
        <f>'TIPO 1 - 127V_BLOCOS'!J223</f>
        <v>499908.20791125007</v>
      </c>
      <c r="E28" s="10"/>
      <c r="F28" s="12"/>
      <c r="G28" s="12"/>
      <c r="H28" s="12"/>
      <c r="I28" s="14">
        <v>0.15</v>
      </c>
      <c r="J28" s="14">
        <v>0.2</v>
      </c>
      <c r="K28" s="14">
        <v>0.2</v>
      </c>
      <c r="L28" s="69">
        <v>0.2</v>
      </c>
      <c r="M28" s="70">
        <v>0.2</v>
      </c>
      <c r="N28" s="70">
        <v>0.05</v>
      </c>
      <c r="O28" s="12"/>
    </row>
    <row r="29" spans="2:15" ht="13.8">
      <c r="B29" s="8"/>
      <c r="C29" s="143"/>
      <c r="D29" s="9"/>
      <c r="E29" s="10"/>
      <c r="F29" s="12"/>
      <c r="G29" s="12"/>
      <c r="H29" s="12"/>
      <c r="I29" s="13"/>
      <c r="J29" s="13"/>
      <c r="K29" s="13"/>
      <c r="L29" s="71"/>
      <c r="M29" s="72"/>
      <c r="N29" s="66"/>
      <c r="O29" s="12"/>
    </row>
    <row r="30" spans="2:15" ht="13.8">
      <c r="B30" s="8">
        <v>10</v>
      </c>
      <c r="C30" s="92" t="s">
        <v>193</v>
      </c>
      <c r="D30" s="9">
        <f>'TIPO 1 - 127V_BLOCOS'!J249</f>
        <v>772509.66682249994</v>
      </c>
      <c r="E30" s="10"/>
      <c r="F30" s="12"/>
      <c r="G30" s="12"/>
      <c r="H30" s="12"/>
      <c r="I30" s="14">
        <v>0.15</v>
      </c>
      <c r="J30" s="14">
        <v>0.15</v>
      </c>
      <c r="K30" s="14">
        <v>0.25</v>
      </c>
      <c r="L30" s="69">
        <v>0.2</v>
      </c>
      <c r="M30" s="70">
        <v>0.25</v>
      </c>
      <c r="N30" s="58"/>
      <c r="O30" s="12"/>
    </row>
    <row r="31" spans="2:15" ht="13.8">
      <c r="B31" s="8"/>
      <c r="C31" s="143"/>
      <c r="D31" s="9"/>
      <c r="E31" s="10"/>
      <c r="F31" s="12"/>
      <c r="G31" s="12"/>
      <c r="H31" s="12"/>
      <c r="I31" s="13"/>
      <c r="J31" s="13"/>
      <c r="K31" s="13"/>
      <c r="L31" s="63"/>
      <c r="M31" s="13"/>
      <c r="N31" s="58"/>
      <c r="O31" s="12"/>
    </row>
    <row r="32" spans="2:15" ht="13.8">
      <c r="B32" s="8">
        <v>11</v>
      </c>
      <c r="C32" s="92" t="s">
        <v>2</v>
      </c>
      <c r="D32" s="9">
        <f>'TIPO 1 - 127V_BLOCOS'!J265</f>
        <v>193717.62541875002</v>
      </c>
      <c r="E32" s="10"/>
      <c r="F32" s="12"/>
      <c r="G32" s="12"/>
      <c r="H32" s="12"/>
      <c r="I32" s="17"/>
      <c r="J32" s="17"/>
      <c r="K32" s="17"/>
      <c r="L32" s="14">
        <v>0.3</v>
      </c>
      <c r="M32" s="14">
        <v>0.25</v>
      </c>
      <c r="N32" s="14">
        <v>0.4</v>
      </c>
      <c r="O32" s="14">
        <v>0.05</v>
      </c>
    </row>
    <row r="33" spans="2:15" ht="13.8">
      <c r="B33" s="8"/>
      <c r="C33" s="143"/>
      <c r="D33" s="9"/>
      <c r="E33" s="10"/>
      <c r="F33" s="12"/>
      <c r="G33" s="12"/>
      <c r="H33" s="12"/>
      <c r="I33" s="13"/>
      <c r="J33" s="13"/>
      <c r="K33" s="13"/>
      <c r="L33" s="73"/>
      <c r="M33" s="73"/>
      <c r="N33" s="73"/>
      <c r="O33" s="18"/>
    </row>
    <row r="34" spans="2:15" ht="13.8">
      <c r="B34" s="8">
        <v>12</v>
      </c>
      <c r="C34" s="92" t="s">
        <v>22</v>
      </c>
      <c r="D34" s="9">
        <f>'TIPO 1 - 127V_BLOCOS'!J338</f>
        <v>68285.960613000003</v>
      </c>
      <c r="E34" s="10"/>
      <c r="F34" s="12"/>
      <c r="G34" s="12"/>
      <c r="H34" s="12"/>
      <c r="I34" s="14">
        <v>0.1</v>
      </c>
      <c r="J34" s="14">
        <v>0.2</v>
      </c>
      <c r="K34" s="14">
        <v>0.3</v>
      </c>
      <c r="L34" s="14">
        <v>0.2</v>
      </c>
      <c r="M34" s="70">
        <v>0.1</v>
      </c>
      <c r="N34" s="70">
        <v>0.1</v>
      </c>
      <c r="O34" s="12"/>
    </row>
    <row r="35" spans="2:15" ht="13.8">
      <c r="B35" s="8"/>
      <c r="C35" s="143"/>
      <c r="D35" s="9"/>
      <c r="E35" s="10"/>
      <c r="F35" s="12"/>
      <c r="G35" s="12"/>
      <c r="H35" s="12"/>
      <c r="I35" s="13"/>
      <c r="J35" s="13"/>
      <c r="K35" s="13"/>
      <c r="L35" s="73"/>
      <c r="M35" s="18"/>
      <c r="N35" s="58"/>
      <c r="O35" s="12"/>
    </row>
    <row r="36" spans="2:15" ht="13.8">
      <c r="B36" s="8">
        <v>13</v>
      </c>
      <c r="C36" s="92" t="s">
        <v>9</v>
      </c>
      <c r="D36" s="9">
        <f>'TIPO 1 - 127V_BLOCOS'!J350</f>
        <v>24339.371778000001</v>
      </c>
      <c r="E36" s="10"/>
      <c r="F36" s="12"/>
      <c r="G36" s="15"/>
      <c r="H36" s="15"/>
      <c r="I36" s="15"/>
      <c r="J36" s="14">
        <v>0.2</v>
      </c>
      <c r="K36" s="14">
        <v>0.2</v>
      </c>
      <c r="L36" s="64">
        <v>0.3</v>
      </c>
      <c r="M36" s="14">
        <v>0.25</v>
      </c>
      <c r="N36" s="14">
        <v>0.05</v>
      </c>
      <c r="O36" s="12"/>
    </row>
    <row r="37" spans="2:15" ht="13.8">
      <c r="B37" s="8"/>
      <c r="C37" s="143"/>
      <c r="D37" s="9"/>
      <c r="E37" s="10"/>
      <c r="F37" s="12"/>
      <c r="G37" s="16"/>
      <c r="H37" s="16"/>
      <c r="I37" s="13"/>
      <c r="J37" s="13"/>
      <c r="K37" s="13"/>
      <c r="L37" s="63"/>
      <c r="M37" s="13"/>
      <c r="N37" s="66"/>
      <c r="O37" s="12"/>
    </row>
    <row r="38" spans="2:15" ht="13.8">
      <c r="B38" s="8">
        <v>14</v>
      </c>
      <c r="C38" s="92" t="s">
        <v>24</v>
      </c>
      <c r="D38" s="9">
        <f>'TIPO 1 - 127V_BLOCOS'!J394</f>
        <v>62254.632456000021</v>
      </c>
      <c r="E38" s="10"/>
      <c r="F38" s="12"/>
      <c r="G38" s="15"/>
      <c r="H38" s="15"/>
      <c r="I38" s="14">
        <v>0.2</v>
      </c>
      <c r="J38" s="14">
        <v>0.2</v>
      </c>
      <c r="K38" s="14">
        <v>0.2</v>
      </c>
      <c r="L38" s="64">
        <v>0.2</v>
      </c>
      <c r="M38" s="14">
        <v>0.2</v>
      </c>
      <c r="N38" s="58"/>
      <c r="O38" s="12"/>
    </row>
    <row r="39" spans="2:15" ht="13.8">
      <c r="B39" s="8"/>
      <c r="C39" s="143"/>
      <c r="D39" s="9"/>
      <c r="E39" s="10"/>
      <c r="F39" s="12"/>
      <c r="G39" s="16"/>
      <c r="H39" s="16"/>
      <c r="I39" s="13"/>
      <c r="J39" s="13"/>
      <c r="K39" s="13"/>
      <c r="L39" s="63"/>
      <c r="M39" s="13"/>
      <c r="N39" s="58"/>
      <c r="O39" s="12"/>
    </row>
    <row r="40" spans="2:15" ht="13.8">
      <c r="B40" s="8">
        <v>15</v>
      </c>
      <c r="C40" s="92" t="s">
        <v>12</v>
      </c>
      <c r="D40" s="9">
        <f>'TIPO 1 - 127V_BLOCOS'!J426</f>
        <v>100577.3823176</v>
      </c>
      <c r="E40" s="10"/>
      <c r="F40" s="12"/>
      <c r="G40" s="59"/>
      <c r="H40" s="17"/>
      <c r="I40" s="17"/>
      <c r="J40" s="17"/>
      <c r="K40" s="14">
        <v>0.1</v>
      </c>
      <c r="L40" s="64">
        <v>0.2</v>
      </c>
      <c r="M40" s="64">
        <v>0.3</v>
      </c>
      <c r="N40" s="64">
        <v>0.4</v>
      </c>
      <c r="O40" s="12"/>
    </row>
    <row r="41" spans="2:15" ht="13.8">
      <c r="B41" s="8"/>
      <c r="C41" s="143"/>
      <c r="D41" s="9"/>
      <c r="E41" s="10"/>
      <c r="F41" s="12"/>
      <c r="G41" s="74"/>
      <c r="H41" s="16"/>
      <c r="I41" s="13"/>
      <c r="J41" s="13"/>
      <c r="K41" s="13"/>
      <c r="L41" s="63"/>
      <c r="M41" s="16"/>
      <c r="N41" s="66"/>
      <c r="O41" s="12"/>
    </row>
    <row r="42" spans="2:15" ht="13.8">
      <c r="B42" s="8">
        <v>16</v>
      </c>
      <c r="C42" s="92" t="s">
        <v>659</v>
      </c>
      <c r="D42" s="9">
        <f>'TIPO 1 - 127V_BLOCOS'!J439</f>
        <v>12395.233329839999</v>
      </c>
      <c r="E42" s="10"/>
      <c r="F42" s="12"/>
      <c r="G42" s="59"/>
      <c r="H42" s="17"/>
      <c r="I42" s="14">
        <v>0.3</v>
      </c>
      <c r="J42" s="14">
        <v>0.3</v>
      </c>
      <c r="K42" s="15"/>
      <c r="L42" s="67"/>
      <c r="M42" s="14">
        <v>0.2</v>
      </c>
      <c r="N42" s="14">
        <v>0.2</v>
      </c>
      <c r="O42" s="12"/>
    </row>
    <row r="43" spans="2:15" ht="13.8">
      <c r="B43" s="8"/>
      <c r="C43" s="143"/>
      <c r="D43" s="9"/>
      <c r="E43" s="10"/>
      <c r="F43" s="12"/>
      <c r="G43" s="74"/>
      <c r="H43" s="16"/>
      <c r="I43" s="13"/>
      <c r="J43" s="13"/>
      <c r="K43" s="16"/>
      <c r="L43" s="75"/>
      <c r="M43" s="16"/>
      <c r="N43" s="66"/>
      <c r="O43" s="12"/>
    </row>
    <row r="44" spans="2:15" ht="13.8">
      <c r="B44" s="8">
        <v>17</v>
      </c>
      <c r="C44" s="92" t="s">
        <v>118</v>
      </c>
      <c r="D44" s="9">
        <f>'TIPO 1 - 127V_BLOCOS'!J459</f>
        <v>79873.583283</v>
      </c>
      <c r="E44" s="10"/>
      <c r="F44" s="12"/>
      <c r="G44" s="15"/>
      <c r="H44" s="15"/>
      <c r="I44" s="14">
        <v>0.05</v>
      </c>
      <c r="J44" s="14">
        <v>0.1</v>
      </c>
      <c r="K44" s="14">
        <v>0.1</v>
      </c>
      <c r="L44" s="14">
        <v>0.2</v>
      </c>
      <c r="M44" s="14">
        <v>0.3</v>
      </c>
      <c r="N44" s="14">
        <v>0.25</v>
      </c>
      <c r="O44" s="12"/>
    </row>
    <row r="45" spans="2:15" ht="13.8">
      <c r="B45" s="12"/>
      <c r="C45" s="143"/>
      <c r="D45" s="19"/>
      <c r="E45" s="11"/>
      <c r="F45" s="12"/>
      <c r="G45" s="13"/>
      <c r="H45" s="13"/>
      <c r="I45" s="13"/>
      <c r="J45" s="13"/>
      <c r="K45" s="13"/>
      <c r="L45" s="13"/>
      <c r="M45" s="13"/>
      <c r="N45" s="13"/>
      <c r="O45" s="12"/>
    </row>
    <row r="46" spans="2:15" ht="13.8">
      <c r="B46" s="76">
        <v>18</v>
      </c>
      <c r="C46" s="92" t="s">
        <v>194</v>
      </c>
      <c r="D46" s="19">
        <f>'TIPO 1 - 127V_BLOCOS'!J532</f>
        <v>389106.91172610008</v>
      </c>
      <c r="E46" s="10"/>
      <c r="F46" s="12"/>
      <c r="G46" s="13"/>
      <c r="H46" s="13"/>
      <c r="I46" s="20">
        <v>0.05</v>
      </c>
      <c r="J46" s="20">
        <v>0.05</v>
      </c>
      <c r="K46" s="20">
        <v>0.1</v>
      </c>
      <c r="L46" s="20">
        <v>0.2</v>
      </c>
      <c r="M46" s="20">
        <v>0.25</v>
      </c>
      <c r="N46" s="20">
        <v>0.25</v>
      </c>
      <c r="O46" s="20">
        <v>0.1</v>
      </c>
    </row>
    <row r="47" spans="2:15" ht="13.8">
      <c r="B47" s="76"/>
      <c r="C47" s="143"/>
      <c r="D47" s="19"/>
      <c r="E47" s="11"/>
      <c r="F47" s="12"/>
      <c r="G47" s="13"/>
      <c r="H47" s="13"/>
      <c r="I47" s="13"/>
      <c r="J47" s="13"/>
      <c r="K47" s="13"/>
      <c r="L47" s="13"/>
      <c r="M47" s="13"/>
      <c r="N47" s="13"/>
      <c r="O47" s="18"/>
    </row>
    <row r="48" spans="2:15" ht="13.8">
      <c r="B48" s="76">
        <v>19</v>
      </c>
      <c r="C48" s="135" t="s">
        <v>152</v>
      </c>
      <c r="D48" s="19">
        <f>'TIPO 1 - 127V_BLOCOS'!J539</f>
        <v>2837.5656389999999</v>
      </c>
      <c r="E48" s="10"/>
      <c r="F48" s="12"/>
      <c r="G48" s="13"/>
      <c r="H48" s="13"/>
      <c r="I48" s="13"/>
      <c r="J48" s="20">
        <v>0.2</v>
      </c>
      <c r="K48" s="13"/>
      <c r="L48" s="63"/>
      <c r="M48" s="13"/>
      <c r="N48" s="77">
        <v>0.8</v>
      </c>
      <c r="O48" s="12"/>
    </row>
    <row r="49" spans="2:15" ht="13.8">
      <c r="B49" s="76"/>
      <c r="C49" s="143"/>
      <c r="D49" s="19"/>
      <c r="E49" s="11"/>
      <c r="F49" s="12"/>
      <c r="G49" s="13"/>
      <c r="H49" s="13"/>
      <c r="I49" s="13"/>
      <c r="J49" s="13"/>
      <c r="K49" s="13"/>
      <c r="L49" s="63"/>
      <c r="M49" s="13"/>
      <c r="N49" s="66"/>
      <c r="O49" s="12"/>
    </row>
    <row r="50" spans="2:15" ht="13.8">
      <c r="B50" s="76">
        <v>20</v>
      </c>
      <c r="C50" s="135" t="s">
        <v>720</v>
      </c>
      <c r="D50" s="19">
        <f>'TIPO 1 - 127V_BLOCOS'!J572</f>
        <v>38436.775009199991</v>
      </c>
      <c r="E50" s="10"/>
      <c r="F50" s="12"/>
      <c r="G50" s="13"/>
      <c r="H50" s="13"/>
      <c r="I50" s="13"/>
      <c r="J50" s="13"/>
      <c r="K50" s="13"/>
      <c r="L50" s="21">
        <v>0.2</v>
      </c>
      <c r="M50" s="20">
        <v>0.3</v>
      </c>
      <c r="N50" s="20">
        <v>0.3</v>
      </c>
      <c r="O50" s="20">
        <v>0.2</v>
      </c>
    </row>
    <row r="51" spans="2:15" ht="13.8">
      <c r="B51" s="76"/>
      <c r="C51" s="143"/>
      <c r="D51" s="19"/>
      <c r="E51" s="11"/>
      <c r="F51" s="12"/>
      <c r="G51" s="13"/>
      <c r="H51" s="13"/>
      <c r="I51" s="13"/>
      <c r="J51" s="13"/>
      <c r="K51" s="13"/>
      <c r="L51" s="63"/>
      <c r="M51" s="63"/>
      <c r="N51" s="63"/>
      <c r="O51" s="13"/>
    </row>
    <row r="52" spans="2:15" ht="13.8">
      <c r="B52" s="76">
        <v>21</v>
      </c>
      <c r="C52" s="92" t="s">
        <v>748</v>
      </c>
      <c r="D52" s="19">
        <f>'TIPO 1 - 127V_BLOCOS'!J578</f>
        <v>6685.5150000000003</v>
      </c>
      <c r="E52" s="10"/>
      <c r="F52" s="12"/>
      <c r="G52" s="13"/>
      <c r="H52" s="13"/>
      <c r="I52" s="13"/>
      <c r="J52" s="13"/>
      <c r="K52" s="13"/>
      <c r="L52" s="63"/>
      <c r="M52" s="13"/>
      <c r="N52" s="58"/>
      <c r="O52" s="20">
        <v>1</v>
      </c>
    </row>
    <row r="53" spans="2:15" ht="13.8">
      <c r="B53" s="76"/>
      <c r="C53" s="143"/>
      <c r="D53" s="19"/>
      <c r="E53" s="11"/>
      <c r="F53" s="12"/>
      <c r="G53" s="13"/>
      <c r="H53" s="13"/>
      <c r="I53" s="13"/>
      <c r="J53" s="13"/>
      <c r="K53" s="13"/>
      <c r="L53" s="63"/>
      <c r="M53" s="13"/>
      <c r="N53" s="58"/>
      <c r="O53" s="18"/>
    </row>
    <row r="54" spans="2:15" ht="13.8">
      <c r="B54" s="76">
        <v>22</v>
      </c>
      <c r="C54" s="92" t="s">
        <v>198</v>
      </c>
      <c r="D54" s="19">
        <f>'TIPO 1 - 127V_BLOCOS'!J596</f>
        <v>73495.520231939998</v>
      </c>
      <c r="E54" s="10"/>
      <c r="F54" s="12"/>
      <c r="G54" s="20">
        <v>0.15</v>
      </c>
      <c r="H54" s="20">
        <v>0.1</v>
      </c>
      <c r="I54" s="78"/>
      <c r="J54" s="78"/>
      <c r="K54" s="78"/>
      <c r="L54" s="21">
        <v>0.3</v>
      </c>
      <c r="M54" s="20">
        <v>0.2</v>
      </c>
      <c r="N54" s="21">
        <v>0.15</v>
      </c>
      <c r="O54" s="20">
        <v>0.1</v>
      </c>
    </row>
    <row r="55" spans="2:15" ht="13.8">
      <c r="B55" s="76"/>
      <c r="C55" s="143"/>
      <c r="D55" s="19"/>
      <c r="E55" s="11"/>
      <c r="F55" s="12"/>
      <c r="G55" s="13"/>
      <c r="H55" s="13"/>
      <c r="I55" s="13"/>
      <c r="J55" s="13"/>
      <c r="K55" s="13"/>
      <c r="L55" s="63"/>
      <c r="M55" s="13"/>
      <c r="N55" s="66"/>
      <c r="O55" s="18"/>
    </row>
    <row r="56" spans="2:15" ht="13.8">
      <c r="B56" s="76">
        <v>23</v>
      </c>
      <c r="C56" s="92" t="s">
        <v>117</v>
      </c>
      <c r="D56" s="19">
        <f>'TIPO 1 - 127V_BLOCOS'!J617</f>
        <v>183346.98769305</v>
      </c>
      <c r="E56" s="10"/>
      <c r="F56" s="20">
        <v>0.15</v>
      </c>
      <c r="G56" s="20">
        <v>0.25</v>
      </c>
      <c r="H56" s="22"/>
      <c r="I56" s="13"/>
      <c r="J56" s="13"/>
      <c r="K56" s="13"/>
      <c r="L56" s="63"/>
      <c r="M56" s="20">
        <v>0.15</v>
      </c>
      <c r="N56" s="20">
        <v>0.3</v>
      </c>
      <c r="O56" s="20">
        <v>0.15</v>
      </c>
    </row>
    <row r="57" spans="2:15" ht="13.8">
      <c r="B57" s="76"/>
      <c r="C57" s="143"/>
      <c r="D57" s="19"/>
      <c r="E57" s="11"/>
      <c r="F57" s="18"/>
      <c r="G57" s="18"/>
      <c r="H57" s="18"/>
      <c r="I57" s="13"/>
      <c r="J57" s="13"/>
      <c r="K57" s="13"/>
      <c r="L57" s="63"/>
      <c r="M57" s="13"/>
      <c r="N57" s="66"/>
      <c r="O57" s="18"/>
    </row>
    <row r="58" spans="2:15" ht="13.8">
      <c r="B58" s="76">
        <v>24</v>
      </c>
      <c r="C58" s="92" t="s">
        <v>16</v>
      </c>
      <c r="D58" s="19">
        <f>'TIPO 1 - 127V_BLOCOS'!J626</f>
        <v>312075.36832283996</v>
      </c>
      <c r="E58" s="10"/>
      <c r="F58" s="12"/>
      <c r="G58" s="13"/>
      <c r="H58" s="13"/>
      <c r="I58" s="13"/>
      <c r="J58" s="13"/>
      <c r="K58" s="13"/>
      <c r="L58" s="63"/>
      <c r="M58" s="13"/>
      <c r="N58" s="21">
        <v>0.4</v>
      </c>
      <c r="O58" s="20">
        <v>0.6</v>
      </c>
    </row>
    <row r="59" spans="2:15" ht="13.8">
      <c r="B59" s="12"/>
      <c r="C59" s="12"/>
      <c r="D59" s="19"/>
      <c r="E59" s="12"/>
      <c r="F59" s="12"/>
      <c r="G59" s="12"/>
      <c r="H59" s="12"/>
      <c r="I59" s="12"/>
      <c r="J59" s="12"/>
      <c r="K59" s="12"/>
      <c r="L59" s="12"/>
      <c r="M59" s="12"/>
      <c r="N59" s="18"/>
      <c r="O59" s="18"/>
    </row>
    <row r="60" spans="2:15" ht="14.4" thickBot="1">
      <c r="D60" s="24"/>
      <c r="M60" s="79"/>
    </row>
    <row r="61" spans="2:15" ht="13.8" thickBot="1">
      <c r="B61" s="298" t="s">
        <v>199</v>
      </c>
      <c r="C61" s="299"/>
      <c r="D61" s="25">
        <f>SUM(D12:D60)</f>
        <v>5035599.0190170705</v>
      </c>
      <c r="E61" s="26"/>
      <c r="F61" s="27"/>
      <c r="G61" s="27"/>
      <c r="H61" s="27"/>
      <c r="I61" s="80"/>
      <c r="J61" s="27"/>
      <c r="K61" s="27"/>
      <c r="L61" s="27"/>
      <c r="M61" s="27"/>
      <c r="N61" s="27"/>
      <c r="O61" s="27"/>
    </row>
    <row r="62" spans="2:15" ht="13.8">
      <c r="D62" s="24"/>
    </row>
  </sheetData>
  <mergeCells count="3">
    <mergeCell ref="B1:O2"/>
    <mergeCell ref="B8:O8"/>
    <mergeCell ref="B61:C61"/>
  </mergeCells>
  <pageMargins left="0.511811024" right="0.511811024" top="0.78740157499999996" bottom="0.78740157499999996" header="0.31496062000000002" footer="0.31496062000000002"/>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TIPO 1 - 127V_BLOCOS</vt:lpstr>
      <vt:lpstr>CRONOGRAMA</vt:lpstr>
      <vt:lpstr>CRONOGRAMA!Area_de_impressao</vt:lpstr>
      <vt:lpstr>'TIPO 1 - 127V_BLOCOS'!Area_de_impressao</vt:lpstr>
      <vt:lpstr>'TIPO 1 - 127V_BLOCOS'!Titulos_de_impressao</vt:lpstr>
    </vt:vector>
  </TitlesOfParts>
  <Company>Fnde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Karina</cp:lastModifiedBy>
  <cp:lastPrinted>2023-11-16T20:13:54Z</cp:lastPrinted>
  <dcterms:created xsi:type="dcterms:W3CDTF">2012-10-15T18:57:41Z</dcterms:created>
  <dcterms:modified xsi:type="dcterms:W3CDTF">2023-11-16T20:15:19Z</dcterms:modified>
</cp:coreProperties>
</file>